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1025" firstSheet="1" activeTab="11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.sz.mell." sheetId="3" r:id="rId6"/>
    <sheet name="4. sz. mell" sheetId="2" r:id="rId7"/>
    <sheet name="5. sz. mell" sheetId="13" r:id="rId8"/>
    <sheet name="6. sz. mell." sheetId="11" r:id="rId9"/>
    <sheet name="7.m" sheetId="12" r:id="rId10"/>
    <sheet name="8.m" sheetId="14" r:id="rId11"/>
    <sheet name="9.m" sheetId="15" r:id="rId12"/>
  </sheets>
  <externalReferences>
    <externalReference r:id="rId13"/>
  </externalReferences>
  <definedNames>
    <definedName name="_xlnm.Print_Titles" localSheetId="5">'3.sz.mell.'!$1:$4</definedName>
    <definedName name="_xlnm.Print_Titles" localSheetId="6">'4. sz. mell'!$1:$4</definedName>
    <definedName name="_xlnm.Print_Titles" localSheetId="9">'7.m'!$A:$A</definedName>
    <definedName name="_xlnm.Print_Area" localSheetId="0">'1.1.sz.mell.'!$A$1:$G$127</definedName>
    <definedName name="_xlnm.Print_Area" localSheetId="1">'1.2.sz.mell.'!$A$1:$G$127</definedName>
    <definedName name="_xlnm.Print_Area" localSheetId="2">'1.3.sz.mell.'!$A$1:$C$127</definedName>
    <definedName name="_xlnm.Print_Area" localSheetId="3">'1.4.sz.mell.'!$A$1:$C$127</definedName>
    <definedName name="_xlnm.Print_Area" localSheetId="5">'3.sz.mell.'!$A$1:$R$69</definedName>
    <definedName name="_xlnm.Print_Area" localSheetId="7">'5. sz. mell'!$A$1:$E$29</definedName>
    <definedName name="_xlnm.Print_Area" localSheetId="11">'9.m'!$A$1:$E$20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5"/>
  <c r="C20"/>
  <c r="B20"/>
  <c r="E19"/>
  <c r="E18"/>
  <c r="E17"/>
  <c r="E16"/>
  <c r="E15"/>
  <c r="E14"/>
  <c r="E13"/>
  <c r="D10"/>
  <c r="C10"/>
  <c r="B10"/>
  <c r="E8"/>
  <c r="E7"/>
  <c r="E6"/>
  <c r="E5"/>
  <c r="E4"/>
  <c r="E10" l="1"/>
  <c r="E20"/>
  <c r="H12" i="13" l="1"/>
  <c r="I12" s="1"/>
  <c r="J12" s="1"/>
  <c r="H21"/>
  <c r="I21" s="1"/>
  <c r="J21" s="1"/>
  <c r="G5"/>
  <c r="S7" i="11"/>
  <c r="V38" i="3"/>
  <c r="V34"/>
  <c r="V35"/>
  <c r="V36"/>
  <c r="V37"/>
  <c r="V33"/>
  <c r="D47" i="2" l="1"/>
  <c r="E6" i="14"/>
  <c r="C9"/>
  <c r="E73"/>
  <c r="D73"/>
  <c r="C73"/>
  <c r="E68"/>
  <c r="D68"/>
  <c r="C68"/>
  <c r="E64"/>
  <c r="D64"/>
  <c r="C64"/>
  <c r="D57"/>
  <c r="C57"/>
  <c r="D50"/>
  <c r="C50"/>
  <c r="E48"/>
  <c r="D48"/>
  <c r="C48"/>
  <c r="E37"/>
  <c r="D37"/>
  <c r="C37"/>
  <c r="D34"/>
  <c r="C34"/>
  <c r="E29"/>
  <c r="D29"/>
  <c r="C29"/>
  <c r="D20"/>
  <c r="C20"/>
  <c r="E3"/>
  <c r="E47" s="1"/>
  <c r="N26" i="11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16"/>
  <c r="O15"/>
  <c r="N13"/>
  <c r="M13"/>
  <c r="L13"/>
  <c r="K13"/>
  <c r="J13"/>
  <c r="I13"/>
  <c r="H13"/>
  <c r="G13"/>
  <c r="F13"/>
  <c r="E13"/>
  <c r="D13"/>
  <c r="C13"/>
  <c r="O12"/>
  <c r="O11"/>
  <c r="O10"/>
  <c r="O9"/>
  <c r="O8"/>
  <c r="O7"/>
  <c r="O6"/>
  <c r="O5"/>
  <c r="O2"/>
  <c r="K5" i="12"/>
  <c r="L5"/>
  <c r="J5"/>
  <c r="J7" s="1"/>
  <c r="K7"/>
  <c r="E5"/>
  <c r="AB33" i="3"/>
  <c r="AC33"/>
  <c r="AD33"/>
  <c r="AF33"/>
  <c r="AH33"/>
  <c r="AI33"/>
  <c r="E18" i="13"/>
  <c r="D18"/>
  <c r="C18"/>
  <c r="R38" i="3"/>
  <c r="M32"/>
  <c r="L32"/>
  <c r="K32"/>
  <c r="J32"/>
  <c r="I32"/>
  <c r="H32"/>
  <c r="D32"/>
  <c r="E32"/>
  <c r="F32"/>
  <c r="G32"/>
  <c r="C32"/>
  <c r="E21" i="13"/>
  <c r="E25" s="1"/>
  <c r="E27" s="1"/>
  <c r="D21"/>
  <c r="D25" s="1"/>
  <c r="D27" s="1"/>
  <c r="I15" s="1"/>
  <c r="C21"/>
  <c r="C25" s="1"/>
  <c r="C27" s="1"/>
  <c r="H15" s="1"/>
  <c r="E12"/>
  <c r="E14" s="1"/>
  <c r="D12"/>
  <c r="D14" s="1"/>
  <c r="C12"/>
  <c r="C14" s="1"/>
  <c r="R44" i="2"/>
  <c r="J15" i="13" l="1"/>
  <c r="L7" i="12"/>
  <c r="D27" i="11"/>
  <c r="C28" i="14"/>
  <c r="H27" i="11"/>
  <c r="N27"/>
  <c r="L27"/>
  <c r="J27"/>
  <c r="F27"/>
  <c r="O26"/>
  <c r="E27"/>
  <c r="G27"/>
  <c r="I27"/>
  <c r="K27"/>
  <c r="M27"/>
  <c r="O13"/>
  <c r="C43" i="14"/>
  <c r="C63"/>
  <c r="C80"/>
  <c r="E80"/>
  <c r="D80"/>
  <c r="D9"/>
  <c r="D28" s="1"/>
  <c r="D63"/>
  <c r="D81" s="1"/>
  <c r="D43"/>
  <c r="C27" i="11"/>
  <c r="M5" i="12"/>
  <c r="M7" s="1"/>
  <c r="C7"/>
  <c r="D7"/>
  <c r="F7"/>
  <c r="G7"/>
  <c r="H7"/>
  <c r="B7"/>
  <c r="I5"/>
  <c r="I7" s="1"/>
  <c r="E7"/>
  <c r="O27" i="11" l="1"/>
  <c r="D44" i="14"/>
  <c r="C81"/>
  <c r="C44"/>
  <c r="C6" i="8" l="1"/>
  <c r="C31" i="2"/>
  <c r="E31"/>
  <c r="F31"/>
  <c r="H31"/>
  <c r="J31"/>
  <c r="L31" s="1"/>
  <c r="K31"/>
  <c r="M31"/>
  <c r="O31"/>
  <c r="P31"/>
  <c r="R41"/>
  <c r="R40"/>
  <c r="R39"/>
  <c r="R36"/>
  <c r="R35"/>
  <c r="R34"/>
  <c r="R33"/>
  <c r="R32"/>
  <c r="R26"/>
  <c r="R25"/>
  <c r="R22"/>
  <c r="R21"/>
  <c r="R20"/>
  <c r="R19"/>
  <c r="R18"/>
  <c r="R16"/>
  <c r="R15"/>
  <c r="R14"/>
  <c r="R12"/>
  <c r="R11"/>
  <c r="R10"/>
  <c r="R9"/>
  <c r="R8"/>
  <c r="R6"/>
  <c r="R64" i="3"/>
  <c r="R63"/>
  <c r="R62"/>
  <c r="R61"/>
  <c r="R59"/>
  <c r="R58"/>
  <c r="R57"/>
  <c r="R56"/>
  <c r="R55"/>
  <c r="R53"/>
  <c r="R52"/>
  <c r="R51"/>
  <c r="R50"/>
  <c r="R48"/>
  <c r="R47"/>
  <c r="R46"/>
  <c r="R43"/>
  <c r="R42"/>
  <c r="R41"/>
  <c r="R40"/>
  <c r="R37"/>
  <c r="R36"/>
  <c r="R35"/>
  <c r="R34"/>
  <c r="R33"/>
  <c r="R27"/>
  <c r="R26"/>
  <c r="R25"/>
  <c r="R22"/>
  <c r="R21"/>
  <c r="R20"/>
  <c r="R19"/>
  <c r="R18"/>
  <c r="R16"/>
  <c r="R15"/>
  <c r="R14"/>
  <c r="R12"/>
  <c r="R11"/>
  <c r="R10"/>
  <c r="R9"/>
  <c r="R8"/>
  <c r="R6"/>
  <c r="Q41" i="2"/>
  <c r="Q40"/>
  <c r="Q39"/>
  <c r="Q36"/>
  <c r="Q35"/>
  <c r="Q34"/>
  <c r="Q33"/>
  <c r="Q32"/>
  <c r="AJ33" i="3" s="1"/>
  <c r="Q26" i="2"/>
  <c r="Q25"/>
  <c r="Q22"/>
  <c r="Q21"/>
  <c r="Q20"/>
  <c r="Q19"/>
  <c r="Q18"/>
  <c r="Q16"/>
  <c r="Q15"/>
  <c r="Q14"/>
  <c r="Q12"/>
  <c r="Q11"/>
  <c r="Q10"/>
  <c r="Q9"/>
  <c r="Q8"/>
  <c r="Q6"/>
  <c r="L41"/>
  <c r="L40"/>
  <c r="L39"/>
  <c r="L36"/>
  <c r="L35"/>
  <c r="L34"/>
  <c r="L33"/>
  <c r="L32"/>
  <c r="AE33" i="3" s="1"/>
  <c r="L26" i="2"/>
  <c r="L25"/>
  <c r="L22"/>
  <c r="L21"/>
  <c r="L20"/>
  <c r="L19"/>
  <c r="L18"/>
  <c r="L16"/>
  <c r="L15"/>
  <c r="L14"/>
  <c r="L12"/>
  <c r="L11"/>
  <c r="L10"/>
  <c r="L9"/>
  <c r="L8"/>
  <c r="L6"/>
  <c r="G41"/>
  <c r="G40"/>
  <c r="G39"/>
  <c r="G26"/>
  <c r="G25"/>
  <c r="G22"/>
  <c r="G21"/>
  <c r="G20"/>
  <c r="G19"/>
  <c r="G18"/>
  <c r="G16"/>
  <c r="G15"/>
  <c r="G14"/>
  <c r="G12"/>
  <c r="G11"/>
  <c r="G9"/>
  <c r="G8"/>
  <c r="N41"/>
  <c r="N40"/>
  <c r="N39"/>
  <c r="N36"/>
  <c r="N35"/>
  <c r="N34"/>
  <c r="N33"/>
  <c r="N32"/>
  <c r="AG33" i="3" s="1"/>
  <c r="N26" i="2"/>
  <c r="N22"/>
  <c r="N21"/>
  <c r="N20"/>
  <c r="N19"/>
  <c r="N18"/>
  <c r="N16"/>
  <c r="N15"/>
  <c r="N14"/>
  <c r="N12"/>
  <c r="N11"/>
  <c r="N10"/>
  <c r="N9"/>
  <c r="N8"/>
  <c r="N6"/>
  <c r="I41"/>
  <c r="I40"/>
  <c r="I39"/>
  <c r="I26"/>
  <c r="I25"/>
  <c r="I22"/>
  <c r="I21"/>
  <c r="I20"/>
  <c r="I19"/>
  <c r="I18"/>
  <c r="I16"/>
  <c r="I15"/>
  <c r="I14"/>
  <c r="I12"/>
  <c r="I11"/>
  <c r="I10"/>
  <c r="I9"/>
  <c r="I8"/>
  <c r="I6"/>
  <c r="D41"/>
  <c r="D40"/>
  <c r="D39"/>
  <c r="D22"/>
  <c r="D21"/>
  <c r="D20"/>
  <c r="D19"/>
  <c r="D18"/>
  <c r="D16"/>
  <c r="D15"/>
  <c r="D14"/>
  <c r="D12"/>
  <c r="D11"/>
  <c r="D9"/>
  <c r="D8"/>
  <c r="P37"/>
  <c r="O37"/>
  <c r="P17"/>
  <c r="O17"/>
  <c r="P13"/>
  <c r="O13"/>
  <c r="P7"/>
  <c r="P23" s="1"/>
  <c r="O7"/>
  <c r="K37"/>
  <c r="J37"/>
  <c r="K17"/>
  <c r="J17"/>
  <c r="K13"/>
  <c r="J13"/>
  <c r="L13" s="1"/>
  <c r="K7"/>
  <c r="J7"/>
  <c r="E37"/>
  <c r="E17"/>
  <c r="E13"/>
  <c r="E7"/>
  <c r="F37"/>
  <c r="F17"/>
  <c r="F13"/>
  <c r="F7"/>
  <c r="Q60" i="3"/>
  <c r="P60"/>
  <c r="O60"/>
  <c r="N60"/>
  <c r="Q54"/>
  <c r="P54"/>
  <c r="O54"/>
  <c r="N54"/>
  <c r="Q49"/>
  <c r="P49"/>
  <c r="O49"/>
  <c r="N49"/>
  <c r="Q45"/>
  <c r="P45"/>
  <c r="O45"/>
  <c r="N45"/>
  <c r="Q39"/>
  <c r="P39"/>
  <c r="O39"/>
  <c r="N39"/>
  <c r="Q32"/>
  <c r="P32"/>
  <c r="O32"/>
  <c r="N32"/>
  <c r="Q24"/>
  <c r="P24"/>
  <c r="O24"/>
  <c r="N24"/>
  <c r="Q17"/>
  <c r="P17"/>
  <c r="O17"/>
  <c r="N17"/>
  <c r="Q13"/>
  <c r="P13"/>
  <c r="O13"/>
  <c r="N13"/>
  <c r="Q7"/>
  <c r="Q23" s="1"/>
  <c r="Q28" s="1"/>
  <c r="P7"/>
  <c r="P23" s="1"/>
  <c r="P28" s="1"/>
  <c r="O7"/>
  <c r="O23" s="1"/>
  <c r="O28" s="1"/>
  <c r="N7"/>
  <c r="N23" s="1"/>
  <c r="N28" s="1"/>
  <c r="L60"/>
  <c r="K60"/>
  <c r="J60"/>
  <c r="I60"/>
  <c r="L54"/>
  <c r="K54"/>
  <c r="J54"/>
  <c r="I54"/>
  <c r="L49"/>
  <c r="K49"/>
  <c r="J49"/>
  <c r="I49"/>
  <c r="L45"/>
  <c r="K45"/>
  <c r="J45"/>
  <c r="I45"/>
  <c r="L39"/>
  <c r="K39"/>
  <c r="J39"/>
  <c r="I39"/>
  <c r="L24"/>
  <c r="K24"/>
  <c r="J24"/>
  <c r="I24"/>
  <c r="L17"/>
  <c r="K17"/>
  <c r="J17"/>
  <c r="I17"/>
  <c r="L13"/>
  <c r="K13"/>
  <c r="J13"/>
  <c r="I13"/>
  <c r="L7"/>
  <c r="L23" s="1"/>
  <c r="L28" s="1"/>
  <c r="K7"/>
  <c r="K23" s="1"/>
  <c r="K28" s="1"/>
  <c r="J7"/>
  <c r="J23" s="1"/>
  <c r="J28" s="1"/>
  <c r="I7"/>
  <c r="I23" s="1"/>
  <c r="I28" s="1"/>
  <c r="E60"/>
  <c r="D60"/>
  <c r="E54"/>
  <c r="D54"/>
  <c r="E49"/>
  <c r="D49"/>
  <c r="E45"/>
  <c r="D45"/>
  <c r="E39"/>
  <c r="D39"/>
  <c r="E24"/>
  <c r="D24"/>
  <c r="E17"/>
  <c r="D17"/>
  <c r="E13"/>
  <c r="D13"/>
  <c r="E7"/>
  <c r="D7"/>
  <c r="F60"/>
  <c r="F54"/>
  <c r="F49"/>
  <c r="F45"/>
  <c r="F39"/>
  <c r="F44"/>
  <c r="F24"/>
  <c r="F17"/>
  <c r="F13"/>
  <c r="F7"/>
  <c r="G60"/>
  <c r="G54"/>
  <c r="G49"/>
  <c r="G45"/>
  <c r="G39"/>
  <c r="G24"/>
  <c r="G17"/>
  <c r="G13"/>
  <c r="G7"/>
  <c r="M61" i="8"/>
  <c r="L61"/>
  <c r="K61"/>
  <c r="J61"/>
  <c r="M27"/>
  <c r="L27"/>
  <c r="K27"/>
  <c r="J27"/>
  <c r="G55"/>
  <c r="G49"/>
  <c r="G24"/>
  <c r="G19"/>
  <c r="F55"/>
  <c r="F49"/>
  <c r="F24"/>
  <c r="F19"/>
  <c r="F27" s="1"/>
  <c r="E55"/>
  <c r="E49"/>
  <c r="E24"/>
  <c r="E19"/>
  <c r="E27" s="1"/>
  <c r="D55"/>
  <c r="D49"/>
  <c r="D24"/>
  <c r="D19"/>
  <c r="G115" i="7"/>
  <c r="F115"/>
  <c r="E115"/>
  <c r="D115"/>
  <c r="G109"/>
  <c r="F109"/>
  <c r="E109"/>
  <c r="D109"/>
  <c r="G104"/>
  <c r="F104"/>
  <c r="E104"/>
  <c r="D104"/>
  <c r="G100"/>
  <c r="G121" s="1"/>
  <c r="F100"/>
  <c r="E100"/>
  <c r="E121" s="1"/>
  <c r="D100"/>
  <c r="D121" s="1"/>
  <c r="G96"/>
  <c r="F96"/>
  <c r="E96"/>
  <c r="D96"/>
  <c r="G90"/>
  <c r="F90"/>
  <c r="E90"/>
  <c r="D90"/>
  <c r="G84"/>
  <c r="G99" s="1"/>
  <c r="G122" s="1"/>
  <c r="F84"/>
  <c r="F99" s="1"/>
  <c r="E84"/>
  <c r="E99" s="1"/>
  <c r="E122" s="1"/>
  <c r="D84"/>
  <c r="D99" s="1"/>
  <c r="D122" s="1"/>
  <c r="G71"/>
  <c r="F71"/>
  <c r="E71"/>
  <c r="D71"/>
  <c r="G67"/>
  <c r="F67"/>
  <c r="E67"/>
  <c r="D67"/>
  <c r="G64"/>
  <c r="F64"/>
  <c r="E64"/>
  <c r="D64"/>
  <c r="G59"/>
  <c r="F59"/>
  <c r="E59"/>
  <c r="D59"/>
  <c r="G55"/>
  <c r="G77" s="1"/>
  <c r="G127" s="1"/>
  <c r="F55"/>
  <c r="F77" s="1"/>
  <c r="E55"/>
  <c r="E77" s="1"/>
  <c r="E127" s="1"/>
  <c r="D55"/>
  <c r="D77" s="1"/>
  <c r="D127" s="1"/>
  <c r="G49"/>
  <c r="F49"/>
  <c r="E49"/>
  <c r="D49"/>
  <c r="G44"/>
  <c r="F44"/>
  <c r="E44"/>
  <c r="D44"/>
  <c r="G38"/>
  <c r="F38"/>
  <c r="E38"/>
  <c r="D38"/>
  <c r="G27"/>
  <c r="F27"/>
  <c r="E27"/>
  <c r="D27"/>
  <c r="G21"/>
  <c r="F21"/>
  <c r="F20" s="1"/>
  <c r="E21"/>
  <c r="E20" s="1"/>
  <c r="D21"/>
  <c r="D20" s="1"/>
  <c r="G20"/>
  <c r="G13"/>
  <c r="F13"/>
  <c r="E13"/>
  <c r="D13"/>
  <c r="G6"/>
  <c r="F6"/>
  <c r="E6"/>
  <c r="D6"/>
  <c r="G5"/>
  <c r="F5"/>
  <c r="E5"/>
  <c r="D5"/>
  <c r="G115" i="6"/>
  <c r="F115"/>
  <c r="E115"/>
  <c r="D115"/>
  <c r="G109"/>
  <c r="F109"/>
  <c r="E109"/>
  <c r="D109"/>
  <c r="G104"/>
  <c r="F104"/>
  <c r="E104"/>
  <c r="D104"/>
  <c r="G100"/>
  <c r="G121" s="1"/>
  <c r="F100"/>
  <c r="E100"/>
  <c r="E121" s="1"/>
  <c r="D100"/>
  <c r="D121" s="1"/>
  <c r="G96"/>
  <c r="F96"/>
  <c r="E96"/>
  <c r="D96"/>
  <c r="G90"/>
  <c r="F90"/>
  <c r="E90"/>
  <c r="D90"/>
  <c r="G84"/>
  <c r="G99" s="1"/>
  <c r="G122" s="1"/>
  <c r="F84"/>
  <c r="F99" s="1"/>
  <c r="E84"/>
  <c r="E99" s="1"/>
  <c r="E122" s="1"/>
  <c r="D84"/>
  <c r="D99" s="1"/>
  <c r="D122" s="1"/>
  <c r="G71"/>
  <c r="F71"/>
  <c r="E71"/>
  <c r="D71"/>
  <c r="G67"/>
  <c r="F67"/>
  <c r="E67"/>
  <c r="D67"/>
  <c r="G64"/>
  <c r="F64"/>
  <c r="E64"/>
  <c r="D64"/>
  <c r="G59"/>
  <c r="F59"/>
  <c r="E59"/>
  <c r="D59"/>
  <c r="G55"/>
  <c r="G77" s="1"/>
  <c r="G127" s="1"/>
  <c r="F55"/>
  <c r="F77" s="1"/>
  <c r="E55"/>
  <c r="E77" s="1"/>
  <c r="E127" s="1"/>
  <c r="D55"/>
  <c r="D77" s="1"/>
  <c r="D127" s="1"/>
  <c r="G49"/>
  <c r="F49"/>
  <c r="E49"/>
  <c r="D49"/>
  <c r="G44"/>
  <c r="F44"/>
  <c r="E44"/>
  <c r="D44"/>
  <c r="G38"/>
  <c r="F38"/>
  <c r="E38"/>
  <c r="D38"/>
  <c r="G27"/>
  <c r="F27"/>
  <c r="E27"/>
  <c r="D27"/>
  <c r="G21"/>
  <c r="F21"/>
  <c r="F20" s="1"/>
  <c r="E21"/>
  <c r="D21"/>
  <c r="D20" s="1"/>
  <c r="G20"/>
  <c r="E20"/>
  <c r="G13"/>
  <c r="F13"/>
  <c r="E13"/>
  <c r="D13"/>
  <c r="G6"/>
  <c r="F6"/>
  <c r="E6"/>
  <c r="D6"/>
  <c r="G5"/>
  <c r="F5"/>
  <c r="E5"/>
  <c r="D5"/>
  <c r="G115" i="5"/>
  <c r="F115"/>
  <c r="E115"/>
  <c r="D115"/>
  <c r="G109"/>
  <c r="F109"/>
  <c r="E109"/>
  <c r="D109"/>
  <c r="G104"/>
  <c r="F104"/>
  <c r="E104"/>
  <c r="D104"/>
  <c r="G100"/>
  <c r="G121" s="1"/>
  <c r="F100"/>
  <c r="E100"/>
  <c r="E121" s="1"/>
  <c r="D100"/>
  <c r="D121" s="1"/>
  <c r="G96"/>
  <c r="F96"/>
  <c r="E96"/>
  <c r="D96"/>
  <c r="G90"/>
  <c r="F90"/>
  <c r="E90"/>
  <c r="D90"/>
  <c r="G84"/>
  <c r="G99" s="1"/>
  <c r="G122" s="1"/>
  <c r="F84"/>
  <c r="F99" s="1"/>
  <c r="E84"/>
  <c r="E99" s="1"/>
  <c r="E122" s="1"/>
  <c r="D84"/>
  <c r="D99" s="1"/>
  <c r="D122" s="1"/>
  <c r="G71"/>
  <c r="F71"/>
  <c r="E71"/>
  <c r="D71"/>
  <c r="G67"/>
  <c r="F67"/>
  <c r="E67"/>
  <c r="D67"/>
  <c r="G64"/>
  <c r="F64"/>
  <c r="E64"/>
  <c r="D64"/>
  <c r="G59"/>
  <c r="F59"/>
  <c r="E59"/>
  <c r="D59"/>
  <c r="G55"/>
  <c r="G77" s="1"/>
  <c r="G127" s="1"/>
  <c r="F55"/>
  <c r="F77" s="1"/>
  <c r="E55"/>
  <c r="E77" s="1"/>
  <c r="E127" s="1"/>
  <c r="D55"/>
  <c r="D77" s="1"/>
  <c r="D127" s="1"/>
  <c r="G49"/>
  <c r="F49"/>
  <c r="E49"/>
  <c r="D49"/>
  <c r="G44"/>
  <c r="F44"/>
  <c r="E44"/>
  <c r="D44"/>
  <c r="G38"/>
  <c r="F38"/>
  <c r="E38"/>
  <c r="D38"/>
  <c r="G27"/>
  <c r="F27"/>
  <c r="E27"/>
  <c r="D27"/>
  <c r="G21"/>
  <c r="F21"/>
  <c r="E21"/>
  <c r="D21"/>
  <c r="D20" s="1"/>
  <c r="G20"/>
  <c r="F20"/>
  <c r="E20"/>
  <c r="G13"/>
  <c r="F13"/>
  <c r="E13"/>
  <c r="D13"/>
  <c r="G6"/>
  <c r="F6"/>
  <c r="E6"/>
  <c r="D6"/>
  <c r="G5"/>
  <c r="G54" s="1"/>
  <c r="F5"/>
  <c r="E5"/>
  <c r="E54" s="1"/>
  <c r="D5"/>
  <c r="G119" i="4"/>
  <c r="F119"/>
  <c r="E119"/>
  <c r="D119"/>
  <c r="G118"/>
  <c r="F118"/>
  <c r="E118"/>
  <c r="D118"/>
  <c r="G117"/>
  <c r="F117"/>
  <c r="E117"/>
  <c r="D117"/>
  <c r="G116"/>
  <c r="F116"/>
  <c r="F115" s="1"/>
  <c r="E116"/>
  <c r="E115" s="1"/>
  <c r="D116"/>
  <c r="D115" s="1"/>
  <c r="G114"/>
  <c r="F114"/>
  <c r="E114"/>
  <c r="D114"/>
  <c r="G113"/>
  <c r="F113"/>
  <c r="E113"/>
  <c r="D113"/>
  <c r="G111"/>
  <c r="F111"/>
  <c r="E111"/>
  <c r="D111"/>
  <c r="G110"/>
  <c r="G109" s="1"/>
  <c r="F110"/>
  <c r="E110"/>
  <c r="E109" s="1"/>
  <c r="D110"/>
  <c r="G108"/>
  <c r="F108"/>
  <c r="E108"/>
  <c r="D108"/>
  <c r="G107"/>
  <c r="F107"/>
  <c r="E107"/>
  <c r="D107"/>
  <c r="G106"/>
  <c r="F106"/>
  <c r="E106"/>
  <c r="D106"/>
  <c r="G105"/>
  <c r="F105"/>
  <c r="F104" s="1"/>
  <c r="E105"/>
  <c r="E104" s="1"/>
  <c r="D105"/>
  <c r="D104" s="1"/>
  <c r="G103"/>
  <c r="F103"/>
  <c r="E103"/>
  <c r="D103"/>
  <c r="G102"/>
  <c r="F102"/>
  <c r="E102"/>
  <c r="D102"/>
  <c r="G101"/>
  <c r="G100" s="1"/>
  <c r="F101"/>
  <c r="F100" s="1"/>
  <c r="E101"/>
  <c r="E100" s="1"/>
  <c r="D101"/>
  <c r="D100" s="1"/>
  <c r="G98"/>
  <c r="F98"/>
  <c r="E98"/>
  <c r="D98"/>
  <c r="G97"/>
  <c r="G96" s="1"/>
  <c r="F97"/>
  <c r="F96" s="1"/>
  <c r="E97"/>
  <c r="E96" s="1"/>
  <c r="D97"/>
  <c r="D96" s="1"/>
  <c r="G95"/>
  <c r="M41" i="8" s="1"/>
  <c r="F95" i="4"/>
  <c r="L41" i="8" s="1"/>
  <c r="E95" i="4"/>
  <c r="K41" i="8" s="1"/>
  <c r="D95" i="4"/>
  <c r="J41" i="8" s="1"/>
  <c r="G94" i="4"/>
  <c r="F94"/>
  <c r="E94"/>
  <c r="D94"/>
  <c r="G93"/>
  <c r="F93"/>
  <c r="E93"/>
  <c r="D93"/>
  <c r="G92"/>
  <c r="F92"/>
  <c r="E92"/>
  <c r="D92"/>
  <c r="G91"/>
  <c r="M37" i="8" s="1"/>
  <c r="M48" s="1"/>
  <c r="M62" s="1"/>
  <c r="F91" i="4"/>
  <c r="L37" i="8" s="1"/>
  <c r="L48" s="1"/>
  <c r="L62" s="1"/>
  <c r="E91" i="4"/>
  <c r="K37" i="8" s="1"/>
  <c r="K48" s="1"/>
  <c r="K62" s="1"/>
  <c r="D91" i="4"/>
  <c r="J37" i="8" s="1"/>
  <c r="J48" s="1"/>
  <c r="G89" i="4"/>
  <c r="M10" i="8" s="1"/>
  <c r="F89" i="4"/>
  <c r="L10" i="8" s="1"/>
  <c r="E89" i="4"/>
  <c r="K10" i="8" s="1"/>
  <c r="D89" i="4"/>
  <c r="J10" i="8" s="1"/>
  <c r="G88" i="4"/>
  <c r="M9" i="8" s="1"/>
  <c r="F88" i="4"/>
  <c r="L9" i="8" s="1"/>
  <c r="E88" i="4"/>
  <c r="K9" i="8" s="1"/>
  <c r="D88" i="4"/>
  <c r="J9" i="8" s="1"/>
  <c r="G87" i="4"/>
  <c r="M8" i="8" s="1"/>
  <c r="F87" i="4"/>
  <c r="L8" i="8" s="1"/>
  <c r="E87" i="4"/>
  <c r="K8" i="8" s="1"/>
  <c r="D87" i="4"/>
  <c r="J8" i="8" s="1"/>
  <c r="G86" i="4"/>
  <c r="M7" i="8" s="1"/>
  <c r="F86" i="4"/>
  <c r="L7" i="8" s="1"/>
  <c r="E86" i="4"/>
  <c r="K7" i="8" s="1"/>
  <c r="D86" i="4"/>
  <c r="J7" i="8" s="1"/>
  <c r="G85" i="4"/>
  <c r="M6" i="8" s="1"/>
  <c r="M18" s="1"/>
  <c r="M28" s="1"/>
  <c r="F85" i="4"/>
  <c r="L6" i="8" s="1"/>
  <c r="L18" s="1"/>
  <c r="L28" s="1"/>
  <c r="E85" i="4"/>
  <c r="K6" i="8" s="1"/>
  <c r="K18" s="1"/>
  <c r="K28" s="1"/>
  <c r="D85" i="4"/>
  <c r="J6" i="8" s="1"/>
  <c r="J18" s="1"/>
  <c r="G75" i="4"/>
  <c r="F75"/>
  <c r="E75"/>
  <c r="D75"/>
  <c r="G74"/>
  <c r="F74"/>
  <c r="E74"/>
  <c r="D74"/>
  <c r="G73"/>
  <c r="F73"/>
  <c r="E73"/>
  <c r="D73"/>
  <c r="G72"/>
  <c r="F72"/>
  <c r="F71" s="1"/>
  <c r="E72"/>
  <c r="E71" s="1"/>
  <c r="D72"/>
  <c r="D71" s="1"/>
  <c r="G71"/>
  <c r="G70"/>
  <c r="F70"/>
  <c r="E70"/>
  <c r="D70"/>
  <c r="G69"/>
  <c r="F69"/>
  <c r="E69"/>
  <c r="D69"/>
  <c r="G68"/>
  <c r="F68"/>
  <c r="F67" s="1"/>
  <c r="E68"/>
  <c r="E67" s="1"/>
  <c r="D68"/>
  <c r="D67" s="1"/>
  <c r="G67"/>
  <c r="G66"/>
  <c r="F66"/>
  <c r="E66"/>
  <c r="D66"/>
  <c r="G65"/>
  <c r="F65"/>
  <c r="F64" s="1"/>
  <c r="E65"/>
  <c r="D65"/>
  <c r="D64" s="1"/>
  <c r="E64"/>
  <c r="G63"/>
  <c r="F63"/>
  <c r="E63"/>
  <c r="D63"/>
  <c r="G62"/>
  <c r="F62"/>
  <c r="E62"/>
  <c r="D62"/>
  <c r="G61"/>
  <c r="F61"/>
  <c r="E61"/>
  <c r="D61"/>
  <c r="G60"/>
  <c r="G59" s="1"/>
  <c r="F60"/>
  <c r="F59" s="1"/>
  <c r="E60"/>
  <c r="E59" s="1"/>
  <c r="D60"/>
  <c r="D59" s="1"/>
  <c r="G58"/>
  <c r="F58"/>
  <c r="E58"/>
  <c r="D58"/>
  <c r="G57"/>
  <c r="F57"/>
  <c r="E57"/>
  <c r="D57"/>
  <c r="G56"/>
  <c r="F56"/>
  <c r="E56"/>
  <c r="D56"/>
  <c r="G55"/>
  <c r="F55"/>
  <c r="E55"/>
  <c r="D55"/>
  <c r="G53"/>
  <c r="F53"/>
  <c r="E53"/>
  <c r="D53"/>
  <c r="G52"/>
  <c r="F52"/>
  <c r="E52"/>
  <c r="D52"/>
  <c r="G51"/>
  <c r="F51"/>
  <c r="E51"/>
  <c r="D51"/>
  <c r="G50"/>
  <c r="G49" s="1"/>
  <c r="F50"/>
  <c r="F49" s="1"/>
  <c r="E50"/>
  <c r="E49" s="1"/>
  <c r="D50"/>
  <c r="D49" s="1"/>
  <c r="G48"/>
  <c r="F48"/>
  <c r="E48"/>
  <c r="D48"/>
  <c r="G47"/>
  <c r="F47"/>
  <c r="E47"/>
  <c r="D47"/>
  <c r="G46"/>
  <c r="F46"/>
  <c r="E46"/>
  <c r="D46"/>
  <c r="G45"/>
  <c r="F45"/>
  <c r="F44" s="1"/>
  <c r="F10" i="8" s="1"/>
  <c r="E45" i="4"/>
  <c r="E44" s="1"/>
  <c r="E10" i="8" s="1"/>
  <c r="D45" i="4"/>
  <c r="D44" s="1"/>
  <c r="D10" i="8" s="1"/>
  <c r="G44" i="4"/>
  <c r="G10" i="8" s="1"/>
  <c r="G43" i="4"/>
  <c r="F43"/>
  <c r="E43"/>
  <c r="D43"/>
  <c r="G42"/>
  <c r="F42"/>
  <c r="E42"/>
  <c r="D42"/>
  <c r="G41"/>
  <c r="F41"/>
  <c r="E41"/>
  <c r="D41"/>
  <c r="G40"/>
  <c r="F40"/>
  <c r="E40"/>
  <c r="D40"/>
  <c r="G39"/>
  <c r="G38" s="1"/>
  <c r="G39" i="8" s="1"/>
  <c r="F39" i="4"/>
  <c r="F38" s="1"/>
  <c r="F39" i="8" s="1"/>
  <c r="E39" i="4"/>
  <c r="E38" s="1"/>
  <c r="E39" i="8" s="1"/>
  <c r="D39" i="4"/>
  <c r="D38" s="1"/>
  <c r="D39" i="8" s="1"/>
  <c r="G37" i="4"/>
  <c r="F37"/>
  <c r="E37"/>
  <c r="D37"/>
  <c r="G36"/>
  <c r="F36"/>
  <c r="E36"/>
  <c r="D36"/>
  <c r="G35"/>
  <c r="F35"/>
  <c r="E35"/>
  <c r="D35"/>
  <c r="G34"/>
  <c r="F34"/>
  <c r="E34"/>
  <c r="D34"/>
  <c r="G33"/>
  <c r="F33"/>
  <c r="E33"/>
  <c r="D33"/>
  <c r="G32"/>
  <c r="F32"/>
  <c r="E32"/>
  <c r="D32"/>
  <c r="G31"/>
  <c r="F31"/>
  <c r="E31"/>
  <c r="D31"/>
  <c r="G30"/>
  <c r="F30"/>
  <c r="E30"/>
  <c r="D30"/>
  <c r="G29"/>
  <c r="F29"/>
  <c r="E29"/>
  <c r="D29"/>
  <c r="G28"/>
  <c r="G27" s="1"/>
  <c r="G12" i="8" s="1"/>
  <c r="F28" i="4"/>
  <c r="F27" s="1"/>
  <c r="F12" i="8" s="1"/>
  <c r="E28" i="4"/>
  <c r="E27" s="1"/>
  <c r="E12" i="8" s="1"/>
  <c r="D28" i="4"/>
  <c r="D27" s="1"/>
  <c r="D12" i="8" s="1"/>
  <c r="G26" i="4"/>
  <c r="F26"/>
  <c r="E26"/>
  <c r="D26"/>
  <c r="G25"/>
  <c r="F25"/>
  <c r="E25"/>
  <c r="D25"/>
  <c r="G24"/>
  <c r="F24"/>
  <c r="E24"/>
  <c r="D24"/>
  <c r="G23"/>
  <c r="F23"/>
  <c r="E23"/>
  <c r="D23"/>
  <c r="G22"/>
  <c r="F22"/>
  <c r="E22"/>
  <c r="D22"/>
  <c r="G21"/>
  <c r="G20" s="1"/>
  <c r="G9" i="8" s="1"/>
  <c r="F21" i="4"/>
  <c r="E21"/>
  <c r="E20" s="1"/>
  <c r="E9" i="8" s="1"/>
  <c r="D21" i="4"/>
  <c r="D20" s="1"/>
  <c r="D9" i="8" s="1"/>
  <c r="G19" i="4"/>
  <c r="F19"/>
  <c r="E19"/>
  <c r="D19"/>
  <c r="G18"/>
  <c r="F18"/>
  <c r="E18"/>
  <c r="D18"/>
  <c r="G17"/>
  <c r="F17"/>
  <c r="E17"/>
  <c r="D17"/>
  <c r="G16"/>
  <c r="F16"/>
  <c r="E16"/>
  <c r="D16"/>
  <c r="G15"/>
  <c r="F15"/>
  <c r="E15"/>
  <c r="D15"/>
  <c r="G14"/>
  <c r="G13" s="1"/>
  <c r="G37" i="8" s="1"/>
  <c r="F14" i="4"/>
  <c r="F13" s="1"/>
  <c r="F37" i="8" s="1"/>
  <c r="E14" i="4"/>
  <c r="E13" s="1"/>
  <c r="E37" i="8" s="1"/>
  <c r="D14" i="4"/>
  <c r="G12"/>
  <c r="F12"/>
  <c r="E12"/>
  <c r="D12"/>
  <c r="G11"/>
  <c r="F11"/>
  <c r="E11"/>
  <c r="D11"/>
  <c r="G10"/>
  <c r="F10"/>
  <c r="E10"/>
  <c r="D10"/>
  <c r="G9"/>
  <c r="F9"/>
  <c r="E9"/>
  <c r="D9"/>
  <c r="G8"/>
  <c r="F8"/>
  <c r="E8"/>
  <c r="D8"/>
  <c r="G7"/>
  <c r="G6" s="1"/>
  <c r="G7" i="8" s="1"/>
  <c r="F7" i="4"/>
  <c r="E7"/>
  <c r="E6" s="1"/>
  <c r="E7" i="8" s="1"/>
  <c r="D7" i="4"/>
  <c r="D6" s="1"/>
  <c r="D7" i="8" s="1"/>
  <c r="G5" i="4"/>
  <c r="F5"/>
  <c r="E5"/>
  <c r="D5"/>
  <c r="C109" i="6"/>
  <c r="C109" i="5"/>
  <c r="C119" i="4"/>
  <c r="C118"/>
  <c r="C117"/>
  <c r="C116"/>
  <c r="C114"/>
  <c r="C113"/>
  <c r="C111"/>
  <c r="C110"/>
  <c r="C108"/>
  <c r="C107"/>
  <c r="C106"/>
  <c r="C105"/>
  <c r="C103"/>
  <c r="C102"/>
  <c r="C101"/>
  <c r="C98"/>
  <c r="C97"/>
  <c r="C95"/>
  <c r="I41" i="8" s="1"/>
  <c r="C94" i="4"/>
  <c r="C93"/>
  <c r="C92"/>
  <c r="C91"/>
  <c r="C89"/>
  <c r="Q19" i="11" s="1"/>
  <c r="C88" i="4"/>
  <c r="Q18" i="11" s="1"/>
  <c r="C87" i="4"/>
  <c r="Q17" i="11" s="1"/>
  <c r="S17" s="1"/>
  <c r="C86" i="4"/>
  <c r="Q16" i="11" s="1"/>
  <c r="S16" s="1"/>
  <c r="C85" i="4"/>
  <c r="Q15" i="11" s="1"/>
  <c r="C75" i="4"/>
  <c r="C74"/>
  <c r="C73"/>
  <c r="C72"/>
  <c r="C70"/>
  <c r="C69"/>
  <c r="C68"/>
  <c r="C66"/>
  <c r="E36" i="14" s="1"/>
  <c r="C65" i="4"/>
  <c r="C63"/>
  <c r="C62"/>
  <c r="C61"/>
  <c r="C60"/>
  <c r="C58"/>
  <c r="C57"/>
  <c r="C56"/>
  <c r="C53"/>
  <c r="C52"/>
  <c r="C51"/>
  <c r="C50"/>
  <c r="C48"/>
  <c r="C47"/>
  <c r="C46"/>
  <c r="C45"/>
  <c r="C43"/>
  <c r="E25" i="14" s="1"/>
  <c r="C42" i="4"/>
  <c r="E24" i="14" s="1"/>
  <c r="C41" i="4"/>
  <c r="E23" i="14" s="1"/>
  <c r="C40" i="4"/>
  <c r="E22" i="14" s="1"/>
  <c r="C39" i="4"/>
  <c r="E21" i="14" s="1"/>
  <c r="C37" i="4"/>
  <c r="E19" i="14" s="1"/>
  <c r="C36" i="4"/>
  <c r="E18" i="14" s="1"/>
  <c r="C35" i="4"/>
  <c r="E17" i="14" s="1"/>
  <c r="C34" i="4"/>
  <c r="E16" i="14" s="1"/>
  <c r="C33" i="4"/>
  <c r="E15" i="14" s="1"/>
  <c r="C32" i="4"/>
  <c r="E14" i="14" s="1"/>
  <c r="C31" i="4"/>
  <c r="E13" i="14" s="1"/>
  <c r="C30" i="4"/>
  <c r="E12" i="14" s="1"/>
  <c r="C29" i="4"/>
  <c r="E11" i="14" s="1"/>
  <c r="C28" i="4"/>
  <c r="E10" i="14" s="1"/>
  <c r="C26" i="4"/>
  <c r="C25"/>
  <c r="C24"/>
  <c r="C23"/>
  <c r="C22"/>
  <c r="C19"/>
  <c r="C18"/>
  <c r="C17"/>
  <c r="C16"/>
  <c r="C15"/>
  <c r="C14"/>
  <c r="C12"/>
  <c r="C11"/>
  <c r="C10"/>
  <c r="C9"/>
  <c r="C8"/>
  <c r="C7"/>
  <c r="I61" i="8"/>
  <c r="C55"/>
  <c r="C49"/>
  <c r="I27"/>
  <c r="C24"/>
  <c r="C115" i="7"/>
  <c r="C109"/>
  <c r="C104"/>
  <c r="C100"/>
  <c r="C96"/>
  <c r="C90"/>
  <c r="C84"/>
  <c r="C71"/>
  <c r="C67"/>
  <c r="C64"/>
  <c r="C59"/>
  <c r="C55"/>
  <c r="C49"/>
  <c r="C44"/>
  <c r="C38"/>
  <c r="C27"/>
  <c r="C21"/>
  <c r="C20" s="1"/>
  <c r="C13"/>
  <c r="C6"/>
  <c r="C115" i="6"/>
  <c r="C104"/>
  <c r="C100"/>
  <c r="C96"/>
  <c r="C90"/>
  <c r="C84"/>
  <c r="C71"/>
  <c r="C67"/>
  <c r="C64"/>
  <c r="C59"/>
  <c r="C55"/>
  <c r="C49"/>
  <c r="C44"/>
  <c r="C38"/>
  <c r="C27"/>
  <c r="C21"/>
  <c r="C20" s="1"/>
  <c r="C13"/>
  <c r="C6"/>
  <c r="C115" i="5"/>
  <c r="C104"/>
  <c r="C100"/>
  <c r="C96"/>
  <c r="C90"/>
  <c r="C84"/>
  <c r="C71"/>
  <c r="C67"/>
  <c r="C64"/>
  <c r="C59"/>
  <c r="C55"/>
  <c r="C49"/>
  <c r="C44"/>
  <c r="C38"/>
  <c r="C27"/>
  <c r="C21"/>
  <c r="C20" s="1"/>
  <c r="C13"/>
  <c r="C6"/>
  <c r="H54" i="3"/>
  <c r="M54"/>
  <c r="C54"/>
  <c r="H45"/>
  <c r="M45"/>
  <c r="H49"/>
  <c r="M49"/>
  <c r="H60"/>
  <c r="M60"/>
  <c r="C60"/>
  <c r="C49"/>
  <c r="R49" s="1"/>
  <c r="C45"/>
  <c r="R45" s="1"/>
  <c r="M39"/>
  <c r="H39"/>
  <c r="C39"/>
  <c r="C44"/>
  <c r="M17"/>
  <c r="H17"/>
  <c r="C17"/>
  <c r="M13"/>
  <c r="H13"/>
  <c r="C13"/>
  <c r="M7"/>
  <c r="H7"/>
  <c r="C7"/>
  <c r="I37" i="8" l="1"/>
  <c r="I48" s="1"/>
  <c r="I62" s="1"/>
  <c r="G22" i="13"/>
  <c r="H22" s="1"/>
  <c r="I22" s="1"/>
  <c r="J22" s="1"/>
  <c r="Q20" i="11"/>
  <c r="E35" i="14"/>
  <c r="Q12" i="11"/>
  <c r="S15"/>
  <c r="J23" i="2"/>
  <c r="E61" i="8"/>
  <c r="F61"/>
  <c r="G61"/>
  <c r="Q31" i="2"/>
  <c r="E9" i="14"/>
  <c r="R60" i="3"/>
  <c r="L17" i="2"/>
  <c r="R13" i="3"/>
  <c r="E34" i="14"/>
  <c r="E43" s="1"/>
  <c r="G27" i="8"/>
  <c r="E23" i="3"/>
  <c r="E28" s="1"/>
  <c r="I7" i="8"/>
  <c r="E52" i="14"/>
  <c r="E54"/>
  <c r="I9" i="8"/>
  <c r="E58" i="14"/>
  <c r="E57" s="1"/>
  <c r="I6" i="8"/>
  <c r="E51" i="14"/>
  <c r="E55"/>
  <c r="I10" i="8"/>
  <c r="E20" i="14"/>
  <c r="F6" i="4"/>
  <c r="F7" i="8" s="1"/>
  <c r="I8"/>
  <c r="E53" i="14"/>
  <c r="R17" i="3"/>
  <c r="R39"/>
  <c r="E54" i="6"/>
  <c r="D109" i="4"/>
  <c r="D121" s="1"/>
  <c r="F23" i="3"/>
  <c r="F28" s="1"/>
  <c r="J28" i="8"/>
  <c r="J65" s="1"/>
  <c r="J62"/>
  <c r="R31" i="2"/>
  <c r="G37"/>
  <c r="N31"/>
  <c r="R7" i="3"/>
  <c r="K44"/>
  <c r="P44"/>
  <c r="R32"/>
  <c r="G31" i="2"/>
  <c r="I31"/>
  <c r="D65" i="3"/>
  <c r="R54"/>
  <c r="E42" i="2"/>
  <c r="G64" i="4"/>
  <c r="G77" s="1"/>
  <c r="D84"/>
  <c r="F20"/>
  <c r="F9" i="8" s="1"/>
  <c r="F54" i="5"/>
  <c r="G54" i="6"/>
  <c r="G78" s="1"/>
  <c r="D54" i="7"/>
  <c r="D78" s="1"/>
  <c r="E84" i="4"/>
  <c r="G84"/>
  <c r="G104"/>
  <c r="D13"/>
  <c r="D37" i="8" s="1"/>
  <c r="D48" s="1"/>
  <c r="D64" s="1"/>
  <c r="D54" i="5"/>
  <c r="D126" s="1"/>
  <c r="F109" i="4"/>
  <c r="F121" s="1"/>
  <c r="G115"/>
  <c r="G48" i="8"/>
  <c r="M64" s="1"/>
  <c r="D90" i="4"/>
  <c r="D54" i="6"/>
  <c r="D126" s="1"/>
  <c r="E54" i="4"/>
  <c r="E90"/>
  <c r="E121"/>
  <c r="E54" i="7"/>
  <c r="E78" s="1"/>
  <c r="G54" i="4"/>
  <c r="D77"/>
  <c r="G90"/>
  <c r="E77"/>
  <c r="G54" i="7"/>
  <c r="F6" i="8"/>
  <c r="F77" i="4"/>
  <c r="F84"/>
  <c r="F54" i="6"/>
  <c r="F121"/>
  <c r="F122" s="1"/>
  <c r="K65" i="3"/>
  <c r="K66" s="1"/>
  <c r="L7" i="2"/>
  <c r="C61" i="8"/>
  <c r="E6"/>
  <c r="E18" s="1"/>
  <c r="E30" s="1"/>
  <c r="F65" i="3"/>
  <c r="F66" s="1"/>
  <c r="E65"/>
  <c r="L44"/>
  <c r="L65"/>
  <c r="Q44"/>
  <c r="Q65"/>
  <c r="K23" i="2"/>
  <c r="L23" s="1"/>
  <c r="G13"/>
  <c r="G17"/>
  <c r="Q13"/>
  <c r="Q17"/>
  <c r="E48" i="8"/>
  <c r="K64" s="1"/>
  <c r="P65" i="3"/>
  <c r="P66" s="1"/>
  <c r="L37" i="2"/>
  <c r="C21" i="4"/>
  <c r="C20" s="1"/>
  <c r="C9" i="8" s="1"/>
  <c r="D6"/>
  <c r="D18" s="1"/>
  <c r="G23" i="3"/>
  <c r="G28" s="1"/>
  <c r="G44"/>
  <c r="D23"/>
  <c r="D28" s="1"/>
  <c r="I44"/>
  <c r="I65"/>
  <c r="N44"/>
  <c r="N65"/>
  <c r="F23" i="2"/>
  <c r="O23"/>
  <c r="F90" i="4"/>
  <c r="F121" i="5"/>
  <c r="F122" s="1"/>
  <c r="F54" i="7"/>
  <c r="F126" s="1"/>
  <c r="F121"/>
  <c r="F127" s="1"/>
  <c r="H44" i="3"/>
  <c r="D27" i="8"/>
  <c r="D61"/>
  <c r="G6"/>
  <c r="G18" s="1"/>
  <c r="G65" i="3"/>
  <c r="J44"/>
  <c r="J65"/>
  <c r="O44"/>
  <c r="O65"/>
  <c r="E23" i="2"/>
  <c r="G7"/>
  <c r="Q7"/>
  <c r="Q37"/>
  <c r="F42"/>
  <c r="G42" s="1"/>
  <c r="P42"/>
  <c r="O42"/>
  <c r="O27" s="1"/>
  <c r="J42"/>
  <c r="J27" s="1"/>
  <c r="K42"/>
  <c r="K27" s="1"/>
  <c r="K24" s="1"/>
  <c r="K28" s="1"/>
  <c r="P27"/>
  <c r="P24" s="1"/>
  <c r="P28" s="1"/>
  <c r="O66" i="3"/>
  <c r="M65"/>
  <c r="E44"/>
  <c r="H23"/>
  <c r="D44"/>
  <c r="M44"/>
  <c r="C65"/>
  <c r="C66" s="1"/>
  <c r="H65"/>
  <c r="K65" i="8"/>
  <c r="M65"/>
  <c r="L65"/>
  <c r="F48"/>
  <c r="F64" s="1"/>
  <c r="G126" i="7"/>
  <c r="G78"/>
  <c r="D126"/>
  <c r="E126" i="6"/>
  <c r="E78"/>
  <c r="G126"/>
  <c r="F126"/>
  <c r="F78"/>
  <c r="E126" i="5"/>
  <c r="E78"/>
  <c r="G126"/>
  <c r="G78"/>
  <c r="F126"/>
  <c r="F78"/>
  <c r="C99" i="6"/>
  <c r="C6" i="4"/>
  <c r="C59"/>
  <c r="C104"/>
  <c r="C38"/>
  <c r="C49"/>
  <c r="C115"/>
  <c r="C90"/>
  <c r="C67"/>
  <c r="C96"/>
  <c r="Q23" i="11" s="1"/>
  <c r="Q26" s="1"/>
  <c r="C84" i="4"/>
  <c r="C64"/>
  <c r="C109"/>
  <c r="C13"/>
  <c r="G7" i="13" s="1"/>
  <c r="H7" s="1"/>
  <c r="I7" s="1"/>
  <c r="J7" s="1"/>
  <c r="C27" i="4"/>
  <c r="C44"/>
  <c r="G10" i="13" s="1"/>
  <c r="H10" s="1"/>
  <c r="I10" s="1"/>
  <c r="J10" s="1"/>
  <c r="C55" i="4"/>
  <c r="C71"/>
  <c r="C100"/>
  <c r="C19" i="8"/>
  <c r="C27" s="1"/>
  <c r="C121" i="7"/>
  <c r="C77"/>
  <c r="C99"/>
  <c r="C54"/>
  <c r="C54" i="6"/>
  <c r="C77"/>
  <c r="C121"/>
  <c r="C54" i="5"/>
  <c r="C121"/>
  <c r="C77"/>
  <c r="C99"/>
  <c r="C23" i="3"/>
  <c r="H24"/>
  <c r="M23"/>
  <c r="M24"/>
  <c r="E27" i="14" l="1"/>
  <c r="G11" i="13"/>
  <c r="H11" s="1"/>
  <c r="I11" s="1"/>
  <c r="J11" s="1"/>
  <c r="C39" i="8"/>
  <c r="G9" i="13"/>
  <c r="H9" s="1"/>
  <c r="I9" s="1"/>
  <c r="J9" s="1"/>
  <c r="Q8" i="11"/>
  <c r="S8" s="1"/>
  <c r="G6" i="13"/>
  <c r="H6" s="1"/>
  <c r="I6" s="1"/>
  <c r="J6" s="1"/>
  <c r="C12" i="8"/>
  <c r="G8" i="13"/>
  <c r="H8" s="1"/>
  <c r="I8" s="1"/>
  <c r="J8" s="1"/>
  <c r="Q6" i="11"/>
  <c r="S6" s="1"/>
  <c r="G20" i="13"/>
  <c r="H20" s="1"/>
  <c r="I20" s="1"/>
  <c r="J20" s="1"/>
  <c r="F71" i="3"/>
  <c r="F73" s="1"/>
  <c r="D71"/>
  <c r="D73" s="1"/>
  <c r="L66"/>
  <c r="C127" i="5"/>
  <c r="Q27" i="2"/>
  <c r="C10" i="8"/>
  <c r="E26" i="14"/>
  <c r="C37" i="8"/>
  <c r="E8" i="14"/>
  <c r="E56"/>
  <c r="E50" s="1"/>
  <c r="E63" s="1"/>
  <c r="E81" s="1"/>
  <c r="I11" i="8"/>
  <c r="I18" s="1"/>
  <c r="I28" s="1"/>
  <c r="I65" s="1"/>
  <c r="C7"/>
  <c r="E7" i="14"/>
  <c r="M66" i="3"/>
  <c r="N66"/>
  <c r="I66"/>
  <c r="J66"/>
  <c r="E66"/>
  <c r="E71" s="1"/>
  <c r="E73" s="1"/>
  <c r="Q66"/>
  <c r="R44"/>
  <c r="F127" i="5"/>
  <c r="L27" i="2"/>
  <c r="D66" i="3"/>
  <c r="C24"/>
  <c r="R23"/>
  <c r="H66"/>
  <c r="R65"/>
  <c r="E99" i="4"/>
  <c r="E122" s="1"/>
  <c r="G63" i="8"/>
  <c r="M63"/>
  <c r="D99" i="4"/>
  <c r="D122" s="1"/>
  <c r="G62" i="8"/>
  <c r="F54" i="4"/>
  <c r="F78" s="1"/>
  <c r="F18" i="8"/>
  <c r="F30" s="1"/>
  <c r="D78" i="5"/>
  <c r="E126" i="7"/>
  <c r="F63" i="8"/>
  <c r="G99" i="4"/>
  <c r="G64" i="8"/>
  <c r="D54" i="4"/>
  <c r="G121"/>
  <c r="G127" s="1"/>
  <c r="E127"/>
  <c r="E63" i="8"/>
  <c r="E78" i="4"/>
  <c r="D78" i="6"/>
  <c r="F127" i="4"/>
  <c r="G78"/>
  <c r="M30" i="8"/>
  <c r="G29"/>
  <c r="M29"/>
  <c r="G30"/>
  <c r="G28"/>
  <c r="C122" i="7"/>
  <c r="C127"/>
  <c r="F122"/>
  <c r="D127" i="4"/>
  <c r="Q23" i="2"/>
  <c r="F99" i="4"/>
  <c r="F78" i="7"/>
  <c r="D63" i="8"/>
  <c r="E62"/>
  <c r="Q42" i="2"/>
  <c r="G66" i="3"/>
  <c r="G71" s="1"/>
  <c r="G73" s="1"/>
  <c r="F127" i="6"/>
  <c r="G23" i="2"/>
  <c r="E64" i="8"/>
  <c r="H28" i="3"/>
  <c r="K63" i="8"/>
  <c r="L42" i="2"/>
  <c r="O24"/>
  <c r="Q24" s="1"/>
  <c r="J24"/>
  <c r="L24" s="1"/>
  <c r="M28" i="3"/>
  <c r="D29" i="8"/>
  <c r="J30"/>
  <c r="J29"/>
  <c r="D62"/>
  <c r="J64"/>
  <c r="J63"/>
  <c r="F62"/>
  <c r="L64"/>
  <c r="L63"/>
  <c r="E29"/>
  <c r="K30"/>
  <c r="K29"/>
  <c r="E28"/>
  <c r="D30"/>
  <c r="D28"/>
  <c r="C126" i="6"/>
  <c r="C122"/>
  <c r="C78" i="5"/>
  <c r="C48" i="8"/>
  <c r="C62" s="1"/>
  <c r="C77" i="4"/>
  <c r="G13" i="13" s="1"/>
  <c r="H13" s="1"/>
  <c r="I13" s="1"/>
  <c r="J13" s="1"/>
  <c r="C121" i="4"/>
  <c r="G26" i="13" s="1"/>
  <c r="C99" i="4"/>
  <c r="C54"/>
  <c r="C126" i="7"/>
  <c r="C78"/>
  <c r="C78" i="6"/>
  <c r="C127"/>
  <c r="C126" i="5"/>
  <c r="C122"/>
  <c r="E28" i="14" l="1"/>
  <c r="E44" s="1"/>
  <c r="C64" i="8"/>
  <c r="C18"/>
  <c r="H71" i="3"/>
  <c r="H73" s="1"/>
  <c r="I29" i="8"/>
  <c r="R66" i="3"/>
  <c r="E126" i="4"/>
  <c r="E65" i="8"/>
  <c r="C28" i="3"/>
  <c r="C71" s="1"/>
  <c r="C73" s="1"/>
  <c r="R24"/>
  <c r="G122" i="4"/>
  <c r="G65" i="8"/>
  <c r="F29"/>
  <c r="F28"/>
  <c r="F65" s="1"/>
  <c r="L30"/>
  <c r="L29"/>
  <c r="G126" i="4"/>
  <c r="D126"/>
  <c r="D78"/>
  <c r="D65" i="8"/>
  <c r="E24" i="2"/>
  <c r="F122" i="4"/>
  <c r="F126"/>
  <c r="F24" i="2"/>
  <c r="O28"/>
  <c r="J28"/>
  <c r="C127" i="4"/>
  <c r="C78"/>
  <c r="I64" i="8"/>
  <c r="C63"/>
  <c r="C29"/>
  <c r="I63"/>
  <c r="C28"/>
  <c r="C65" s="1"/>
  <c r="I30"/>
  <c r="C30"/>
  <c r="C122" i="4"/>
  <c r="C126"/>
  <c r="R28" i="3" l="1"/>
  <c r="L28" i="2"/>
  <c r="E28"/>
  <c r="E47" s="1"/>
  <c r="Q28"/>
  <c r="G24"/>
  <c r="F28"/>
  <c r="F47" s="1"/>
  <c r="G28" l="1"/>
  <c r="G47" s="1"/>
  <c r="C37"/>
  <c r="H37"/>
  <c r="I37" s="1"/>
  <c r="M37"/>
  <c r="N37" s="1"/>
  <c r="C7"/>
  <c r="H7"/>
  <c r="I7" s="1"/>
  <c r="M7"/>
  <c r="N7" s="1"/>
  <c r="C13"/>
  <c r="H13"/>
  <c r="I13" s="1"/>
  <c r="M13"/>
  <c r="N13" s="1"/>
  <c r="C17"/>
  <c r="H17"/>
  <c r="I17" s="1"/>
  <c r="M17"/>
  <c r="N17" s="1"/>
  <c r="D17" l="1"/>
  <c r="R17"/>
  <c r="D7"/>
  <c r="R7"/>
  <c r="D13"/>
  <c r="R13"/>
  <c r="R37"/>
  <c r="M42"/>
  <c r="N42" s="1"/>
  <c r="C23"/>
  <c r="M23"/>
  <c r="N23" s="1"/>
  <c r="H42"/>
  <c r="I42" s="1"/>
  <c r="C42"/>
  <c r="H23"/>
  <c r="I23" l="1"/>
  <c r="R23"/>
  <c r="R42"/>
  <c r="M27"/>
  <c r="R27" l="1"/>
  <c r="C24"/>
  <c r="H24"/>
  <c r="I27"/>
  <c r="M24"/>
  <c r="N27"/>
  <c r="R24" l="1"/>
  <c r="H28"/>
  <c r="I24"/>
  <c r="M28"/>
  <c r="N28" s="1"/>
  <c r="N24"/>
  <c r="C28"/>
  <c r="C47" s="1"/>
  <c r="I28" l="1"/>
  <c r="H47"/>
  <c r="R28"/>
</calcChain>
</file>

<file path=xl/comments1.xml><?xml version="1.0" encoding="utf-8"?>
<comments xmlns="http://schemas.openxmlformats.org/spreadsheetml/2006/main">
  <authors>
    <author>HP</author>
  </authors>
  <commentList>
    <comment ref="C6" authorId="0">
      <text>
        <r>
          <rPr>
            <b/>
            <sz val="9"/>
            <color indexed="81"/>
            <rFont val="Tahoma"/>
            <family val="2"/>
            <charset val="238"/>
          </rPr>
          <t>HP:</t>
        </r>
        <r>
          <rPr>
            <sz val="9"/>
            <color indexed="81"/>
            <rFont val="Tahoma"/>
            <family val="2"/>
            <charset val="238"/>
          </rPr>
          <t xml:space="preserve">
30873+4715
</t>
        </r>
      </text>
    </comment>
  </commentList>
</comments>
</file>

<file path=xl/sharedStrings.xml><?xml version="1.0" encoding="utf-8"?>
<sst xmlns="http://schemas.openxmlformats.org/spreadsheetml/2006/main" count="1787" uniqueCount="456">
  <si>
    <t>Száma</t>
  </si>
  <si>
    <t>Előirányzat-csoport, kiemelt előirányzat megnevezése</t>
  </si>
  <si>
    <t>Előirányzat</t>
  </si>
  <si>
    <t>Bevételek</t>
  </si>
  <si>
    <t>1.</t>
  </si>
  <si>
    <t>1.1.</t>
  </si>
  <si>
    <t>1.2.</t>
  </si>
  <si>
    <t>1.3.</t>
  </si>
  <si>
    <t>1.4.</t>
  </si>
  <si>
    <t>1.5.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</si>
  <si>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</si>
  <si>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</si>
  <si>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</si>
  <si>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</si>
  <si>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</si>
  <si>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</si>
  <si>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</si>
  <si>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</si>
  <si>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</si>
  <si>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</si>
  <si>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</si>
  <si>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</si>
  <si>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</si>
  <si>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</si>
  <si>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</si>
  <si>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</si>
  <si>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</si>
  <si>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</si>
  <si>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</si>
  <si>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</si>
  <si>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</si>
  <si>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</si>
  <si>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</si>
  <si>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</si>
  <si>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</si>
  <si>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</si>
  <si>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</si>
  <si>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</si>
  <si>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</si>
  <si>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</si>
  <si>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</si>
  <si>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</si>
  <si>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</si>
  <si>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</si>
  <si>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</si>
  <si>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</si>
  <si>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</si>
  <si>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</si>
  <si>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</si>
  <si>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</si>
  <si>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</si>
  <si>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</si>
  <si>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</si>
  <si>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</si>
  <si>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</si>
  <si>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</si>
  <si>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</si>
  <si>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</si>
  <si>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</si>
  <si>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</si>
  <si>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</si>
  <si>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</si>
  <si>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</si>
  <si>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</si>
  <si>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</si>
  <si>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</si>
  <si>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</si>
  <si>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</si>
  <si>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 xml:space="preserve">Működési bevételek </t>
  </si>
  <si>
    <t>Összesen</t>
  </si>
  <si>
    <t>Feladat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</si>
  <si>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</si>
  <si>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</si>
  <si>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</si>
  <si>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</si>
  <si>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</si>
  <si>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</si>
  <si>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</si>
  <si>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</si>
  <si>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</si>
  <si>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</si>
  <si>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</si>
  <si>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</si>
  <si>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</si>
  <si>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</si>
  <si>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</si>
  <si>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</si>
  <si>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</si>
  <si>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</si>
  <si>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</si>
  <si>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</si>
  <si>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</si>
  <si>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</si>
  <si>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</si>
  <si>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</si>
  <si>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</si>
  <si>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</si>
  <si>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</si>
  <si>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</si>
  <si>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</si>
  <si>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</si>
  <si>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</si>
  <si>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FINANSZÍROZÁSI KIADÁSOK ÖSSZESEN: (5.+…+8.)</t>
  </si>
  <si>
    <t>KÖLTSÉGVETÉSI KIADÁSOK ÖSSZESEN (1+2+3)</t>
  </si>
  <si>
    <t>7.5.</t>
  </si>
  <si>
    <t>Központi, irányítószervi támogatás folyósítása</t>
  </si>
  <si>
    <t>Belföldi finanszírozás kiadásai (7.1. + … + 7.5.)</t>
  </si>
  <si>
    <t>B E V É T E L E K</t>
  </si>
  <si>
    <t>1. sz. táblázat</t>
  </si>
  <si>
    <t>Ezer forintban</t>
  </si>
  <si>
    <t>Sor-
szám</t>
  </si>
  <si>
    <t>Bevételi jogcím</t>
  </si>
  <si>
    <t>Működési célú támogatások államháztartáson belülről (2.1.+…+.2.5.)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</si>
  <si>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</si>
  <si>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</si>
  <si>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</si>
  <si>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</si>
  <si>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</si>
  <si>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</si>
  <si>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</si>
  <si>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</si>
  <si>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</si>
  <si>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</si>
  <si>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</si>
  <si>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</si>
  <si>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</si>
  <si>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</si>
  <si>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</si>
  <si>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</si>
  <si>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</si>
  <si>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</si>
  <si>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</si>
  <si>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</si>
  <si>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</si>
  <si>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Helyi adók  (4.1.1.+4.1.2.)</t>
  </si>
  <si>
    <t>4.1.1.</t>
  </si>
  <si>
    <t>- Vagyoni típusú adók</t>
  </si>
  <si>
    <t>4.1.2.</t>
  </si>
  <si>
    <t>- Termékek és szolgáltatások adói</t>
  </si>
  <si>
    <t>Gépjárműadó</t>
  </si>
  <si>
    <t>Egyéb áruhasználati és szolgáltatási adók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</si>
  <si>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</si>
  <si>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</si>
  <si>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</si>
  <si>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</si>
  <si>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</si>
  <si>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</si>
  <si>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</si>
  <si>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</si>
  <si>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</si>
  <si>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</si>
  <si>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</si>
  <si>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</si>
  <si>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</si>
  <si>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</si>
  <si>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</si>
  <si>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</si>
  <si>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</si>
  <si>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</si>
  <si>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</si>
  <si>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</si>
  <si>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</si>
  <si>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</si>
  <si>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</si>
  <si>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</si>
  <si>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</si>
  <si>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</si>
  <si>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</si>
  <si>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</si>
  <si>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</si>
  <si>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</si>
  <si>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</si>
  <si>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</si>
  <si>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</si>
  <si>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</si>
  <si>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</si>
  <si>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</si>
  <si>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</si>
  <si>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</si>
  <si>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</si>
  <si>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</si>
  <si>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</si>
  <si>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</si>
  <si>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</si>
  <si>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</si>
  <si>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</si>
  <si>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</si>
  <si>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</si>
  <si>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</si>
  <si>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</si>
  <si>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</si>
  <si>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</si>
  <si>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</si>
  <si>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</si>
  <si>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</si>
  <si>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</si>
  <si>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</si>
  <si>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</si>
  <si>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</si>
  <si>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</si>
  <si>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</si>
  <si>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</si>
  <si>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</si>
  <si>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</si>
  <si>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</si>
  <si>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</si>
  <si>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</si>
  <si>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</si>
  <si>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</si>
  <si>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</si>
  <si>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</si>
  <si>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</si>
  <si>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</si>
  <si>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</si>
  <si>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</si>
  <si>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</si>
  <si>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</si>
  <si>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</si>
  <si>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</si>
  <si>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</si>
  <si>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</si>
  <si>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</si>
  <si>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</si>
  <si>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</si>
  <si>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</si>
  <si>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</si>
  <si>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</si>
  <si>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</si>
  <si>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</si>
  <si>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</si>
  <si>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</si>
  <si>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</si>
  <si>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</si>
  <si>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</si>
  <si>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</si>
  <si>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</si>
  <si>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</si>
  <si>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</si>
  <si>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</si>
  <si>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</si>
  <si>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</si>
  <si>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Működési célú visszatérítendő támogatások kölcsönök visszatér. ÁH-n kívülről</t>
  </si>
  <si>
    <t xml:space="preserve"> Ezer forintban !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</si>
  <si>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</si>
  <si>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</si>
  <si>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</si>
  <si>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</si>
  <si>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</si>
  <si>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</si>
  <si>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</si>
  <si>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</si>
  <si>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</si>
  <si>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</si>
  <si>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</si>
  <si>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</si>
  <si>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</si>
  <si>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</si>
  <si>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</si>
  <si>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</si>
  <si>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</si>
  <si>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</si>
  <si>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</si>
  <si>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</si>
  <si>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</si>
  <si>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</si>
  <si>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</si>
  <si>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</si>
  <si>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</si>
  <si>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</si>
  <si>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</si>
  <si>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</si>
  <si>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</si>
  <si>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</si>
  <si>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</si>
  <si>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</si>
  <si>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</si>
  <si>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</si>
  <si>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</si>
  <si>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</si>
  <si>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</si>
  <si>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</si>
  <si>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</si>
  <si>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</si>
  <si>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</si>
  <si>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</si>
  <si>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</si>
  <si>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</si>
  <si>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</si>
  <si>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</si>
  <si>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</si>
  <si>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</si>
  <si>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</si>
  <si>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</si>
  <si>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</si>
  <si>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</si>
  <si>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</si>
  <si>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</si>
  <si>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</si>
  <si>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</si>
  <si>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</si>
  <si>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</si>
  <si>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</si>
  <si>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</si>
  <si>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</si>
  <si>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</si>
  <si>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</si>
  <si>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</si>
  <si>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</si>
  <si>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</si>
  <si>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</si>
  <si>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</si>
  <si>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</si>
  <si>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</si>
  <si>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</si>
  <si>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</si>
  <si>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</si>
  <si>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</si>
  <si>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</si>
  <si>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</si>
  <si>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</si>
  <si>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</si>
  <si>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</si>
  <si>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</si>
  <si>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</si>
  <si>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</si>
  <si>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</si>
  <si>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</si>
  <si>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</si>
  <si>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</si>
  <si>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</si>
  <si>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</si>
  <si>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</si>
  <si>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</si>
  <si>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</si>
  <si>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</si>
  <si>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</si>
  <si>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</si>
  <si>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</si>
  <si>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</si>
  <si>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Működési bevételek</t>
  </si>
  <si>
    <t>Finanszírozási bevételek</t>
  </si>
  <si>
    <t>Bevételek összesen:</t>
  </si>
  <si>
    <t>Finanszírozási kiadások</t>
  </si>
  <si>
    <t>Kiadások összesen:</t>
  </si>
  <si>
    <t>Egyenleg</t>
  </si>
  <si>
    <t>Javasolt módosítás</t>
  </si>
  <si>
    <t>Módosított előirányzat</t>
  </si>
  <si>
    <t>Társulási Tanács által javasolt módosítás</t>
  </si>
  <si>
    <t>Kötelező feladat</t>
  </si>
  <si>
    <t>Önként vállalt feladat</t>
  </si>
  <si>
    <t>Állami feladat</t>
  </si>
  <si>
    <t>Kötelező</t>
  </si>
  <si>
    <t>Önként vállalt</t>
  </si>
  <si>
    <t>Államigazgatási</t>
  </si>
  <si>
    <t>Adóssághoz nem kapcsolódó származékos ügyletek kiadásai</t>
  </si>
  <si>
    <t>FINANSZÍROZÁSI KIADÁSOK ÖSSZESEN: (5.+…+9.)</t>
  </si>
  <si>
    <t>KIADÁSOK ÖSSZESEN: (4+10)</t>
  </si>
  <si>
    <t>Társulás működési támogatásai</t>
  </si>
  <si>
    <t xml:space="preserve">Megnevezés </t>
  </si>
  <si>
    <t>Engedélyezett létszám</t>
  </si>
  <si>
    <t xml:space="preserve">Létszámváltozás </t>
  </si>
  <si>
    <t>Gondozási Központ</t>
  </si>
  <si>
    <t>Államig.</t>
  </si>
  <si>
    <t>Társulási működési támogatásai</t>
  </si>
  <si>
    <t xml:space="preserve">Működési célú átvett pénzeszközök </t>
  </si>
  <si>
    <t xml:space="preserve">Felhalmozási célú átvett pénzeszközök </t>
  </si>
  <si>
    <t>KÖLTSÉGVETÉSI BEVÉTELEK ÖSSZESEN: (1+…+7)</t>
  </si>
  <si>
    <t xml:space="preserve">FINANSZÍROZÁSI BEVÉTELEK ÖSSZESEN: </t>
  </si>
  <si>
    <t>KÖLTSÉGVETÉSI ÉS FINANSZÍROZÁSI BEVÉTELEK ÖSSZESEN: (8+9)</t>
  </si>
  <si>
    <t xml:space="preserve">   Működési költségvetés kiadásai </t>
  </si>
  <si>
    <t xml:space="preserve">   Felhalmozási költségvetés kiadásai (2.1.+2.2.+2.3.)</t>
  </si>
  <si>
    <t>KÖLTSÉGVETÉSI KIADÁSOK ÖSSZESEN (1+2)</t>
  </si>
  <si>
    <t>FINANSZÍROZÁSI KIADÁSOK ÖSSZESEN:</t>
  </si>
  <si>
    <t>KIADÁSOK ÖSSZESEN: (3.+4.)</t>
  </si>
  <si>
    <t xml:space="preserve"> - 2.3.-ból EU-s támogatás</t>
  </si>
  <si>
    <t>- 4.2.-ből EU-s támogatás</t>
  </si>
  <si>
    <t>Forintban</t>
  </si>
  <si>
    <t>Működési költségvetés kiadásai (1.1+…+1.6.)</t>
  </si>
  <si>
    <t>Dologi kiadások</t>
  </si>
  <si>
    <t>1.6.</t>
  </si>
  <si>
    <t xml:space="preserve">Tartalékok </t>
  </si>
  <si>
    <t>Működési célú tám. ÁH-n belül</t>
  </si>
  <si>
    <t>Felhalmozási célú tám. ÁH-n belül</t>
  </si>
  <si>
    <t>Működési célú átvett pénzeszk.</t>
  </si>
  <si>
    <t>Felhalm. célú átvett pénzeszk.</t>
  </si>
  <si>
    <t>Kölcsön nyújtása</t>
  </si>
  <si>
    <t>Felhalmozási bevételek (5.1.+…+5.5.)</t>
  </si>
  <si>
    <t>Egyéb tárgyi eszköz értékesítése</t>
  </si>
  <si>
    <t>Hitel-, kölcsönfelvétel államháztartáson kívülről (9.1.+…+9.3.)</t>
  </si>
  <si>
    <t>Likviditási célú hitelek, kölcsönök felvétele pénzügyi vállalkozástól</t>
  </si>
  <si>
    <t>Belföldi értékpapírok bevételei</t>
  </si>
  <si>
    <t>Maradvány igénybevétele (11.1.+11.2.)</t>
  </si>
  <si>
    <t>Belföldi finanszírozás bevételei (12.1.+…+12.3.)</t>
  </si>
  <si>
    <t>12.3.</t>
  </si>
  <si>
    <t>Külföldi finanszírozás bevételei</t>
  </si>
  <si>
    <t>FINANSZÍROZÁSI BEVÉTELEK ÖSSZESEN (9.+…+14.)</t>
  </si>
  <si>
    <t>BEVÉTELEK ÖSSZESEN: (8.+15.)</t>
  </si>
  <si>
    <t xml:space="preserve">Beruházások </t>
  </si>
  <si>
    <t>2.1.-ból EU-s forrásból megvalósuló beruházás</t>
  </si>
  <si>
    <t xml:space="preserve"> Egyéb felhalmozási kiadások</t>
  </si>
  <si>
    <t>KÖLTSÉGVETÉSI KIADÁSOK ÖSSZESEN: (1.+2.)</t>
  </si>
  <si>
    <t>Hitel-, kölcsöntörlesztés államháztartáson kívülre (4.1.+…+4.3.)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</si>
  <si>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</si>
  <si>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</si>
  <si>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</si>
  <si>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(5.1.+…+5.4.)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</si>
  <si>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</si>
  <si>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</si>
  <si>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</si>
  <si>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</si>
  <si>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>Belföldi finanszírozás kiadásai (6.1.+…+6.4.)</t>
  </si>
  <si>
    <t>Pénzeszközök betétként elhelyezése</t>
  </si>
  <si>
    <t>Külföldi finanszírozás kiadásai</t>
  </si>
  <si>
    <t>FINANSZÍROZÁSI KIADÁSOK ÖSSZESEN (4.+…+8.)</t>
  </si>
  <si>
    <t>KIADÁSOK ÖSSZESEN: (3.+9.)</t>
  </si>
  <si>
    <t>II. Felhalmozási költségvetés kiadásai (2.1+…+2.5)</t>
  </si>
  <si>
    <r>
      <t xml:space="preserve">   Működési költségvetés kiadásai </t>
    </r>
    <r>
      <rPr>
        <sz val="8"/>
        <rFont val="Times New Roman CE"/>
        <charset val="238"/>
      </rPr>
      <t>(1.1+…+1.5.+1.6.)</t>
    </r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</si>
  <si>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</si>
  <si>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</si>
  <si>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</si>
  <si>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</si>
  <si>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</si>
  <si>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</si>
  <si>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</si>
  <si>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</si>
  <si>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</si>
  <si>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</si>
  <si>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2018. évi előirányzat</t>
  </si>
  <si>
    <t>2019. évi</t>
  </si>
  <si>
    <t>2020. évi</t>
  </si>
  <si>
    <t>2021. évi</t>
  </si>
  <si>
    <t>Előirányzat-felhasználási terv
2018. évre</t>
  </si>
  <si>
    <t>VÖLGYSÉGI ÖNKORMÁNYZATOK TÁRSULÁSA
2018. ÉVI KÖLTSÉGVETÉSÉNEK PÉNZÜGYI MÉRLEGE</t>
  </si>
  <si>
    <t>2016. évi tény</t>
  </si>
  <si>
    <t>2017. évi várható</t>
  </si>
  <si>
    <t>EU-s projekt neve, azonosítója:</t>
  </si>
  <si>
    <t>Forintban!</t>
  </si>
  <si>
    <t>Források</t>
  </si>
  <si>
    <t>2017.</t>
  </si>
  <si>
    <t>2018.</t>
  </si>
  <si>
    <t>2018. után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</si>
  <si>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</si>
  <si>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</si>
  <si>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</si>
  <si>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</si>
  <si>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</si>
  <si>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</si>
  <si>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</si>
  <si>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</si>
  <si>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</si>
  <si>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</si>
  <si>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</si>
  <si>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</si>
  <si>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TOP-5.1.2-15-TL1-2016-00001 
Foglalkoztatási paktum</t>
  </si>
  <si>
    <t>I. Működési célú bevételek és kiadások mérlege
(Társulási szinten)</t>
  </si>
  <si>
    <t>II. Felhalmozási célú bevételek és kiadások mérlege
(Társulási szinten)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</si>
</sst>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40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i/>
      <sz val="8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3" fillId="0" borderId="0"/>
    <xf numFmtId="0" fontId="13" fillId="0" borderId="0"/>
    <xf numFmtId="0" fontId="31" fillId="0" borderId="0"/>
    <xf numFmtId="0" fontId="3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403">
    <xf numFmtId="0" fontId="0" fillId="0" borderId="0" xfId="0"/>
    <xf numFmtId="164" fontId="2" fillId="0" borderId="0" xfId="1" applyNumberFormat="1" applyFont="1" applyFill="1" applyAlignment="1" applyProtection="1">
      <alignment horizontal="left" vertical="center" wrapText="1"/>
    </xf>
    <xf numFmtId="164" fontId="3" fillId="0" borderId="0" xfId="1" applyNumberFormat="1" applyFont="1" applyFill="1" applyAlignment="1" applyProtection="1">
      <alignment vertical="center" wrapText="1"/>
    </xf>
    <xf numFmtId="0" fontId="4" fillId="0" borderId="0" xfId="1" applyFont="1" applyAlignment="1" applyProtection="1">
      <alignment horizontal="right" vertical="top"/>
    </xf>
    <xf numFmtId="164" fontId="2" fillId="0" borderId="0" xfId="1" applyNumberFormat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" fillId="0" borderId="0" xfId="1" applyFill="1" applyAlignment="1" applyProtection="1">
      <alignment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left" vertical="center" wrapText="1" indent="1"/>
    </xf>
    <xf numFmtId="164" fontId="10" fillId="0" borderId="5" xfId="1" applyNumberFormat="1" applyFont="1" applyFill="1" applyBorder="1" applyAlignment="1" applyProtection="1">
      <alignment horizontal="right" vertical="center" wrapText="1" indent="1"/>
    </xf>
    <xf numFmtId="0" fontId="11" fillId="0" borderId="0" xfId="1" applyFont="1" applyFill="1" applyAlignment="1" applyProtection="1">
      <alignment vertical="center" wrapText="1"/>
    </xf>
    <xf numFmtId="49" fontId="12" fillId="0" borderId="8" xfId="1" applyNumberFormat="1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left" vertical="center" wrapText="1" indent="1"/>
    </xf>
    <xf numFmtId="164" fontId="14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1" applyFont="1" applyFill="1" applyAlignment="1" applyProtection="1">
      <alignment vertical="center" wrapText="1"/>
    </xf>
    <xf numFmtId="0" fontId="14" fillId="0" borderId="12" xfId="2" applyFont="1" applyFill="1" applyBorder="1" applyAlignment="1" applyProtection="1">
      <alignment horizontal="left" vertical="center" wrapText="1" indent="1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4" xfId="2" applyFont="1" applyFill="1" applyBorder="1" applyAlignment="1" applyProtection="1">
      <alignment horizontal="left" vertical="center" wrapText="1" indent="1"/>
    </xf>
    <xf numFmtId="164" fontId="10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13" xfId="1" applyNumberFormat="1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left" vertical="center" wrapText="1" indent="1"/>
    </xf>
    <xf numFmtId="164" fontId="12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9" xfId="2" applyFont="1" applyFill="1" applyBorder="1" applyAlignment="1" applyProtection="1">
      <alignment horizontal="left" vertical="center" wrapText="1" indent="1"/>
    </xf>
    <xf numFmtId="164" fontId="12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5" xfId="2" quotePrefix="1" applyFont="1" applyFill="1" applyBorder="1" applyAlignment="1" applyProtection="1">
      <alignment horizontal="left" vertical="center" wrapText="1" indent="1"/>
    </xf>
    <xf numFmtId="164" fontId="12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5" xfId="2" applyFont="1" applyFill="1" applyBorder="1" applyAlignment="1" applyProtection="1">
      <alignment horizontal="left" vertical="center" wrapText="1" indent="1"/>
    </xf>
    <xf numFmtId="164" fontId="10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1" applyNumberFormat="1" applyFont="1" applyFill="1" applyBorder="1" applyAlignment="1" applyProtection="1">
      <alignment horizontal="right" vertical="center" wrapText="1" indent="1"/>
    </xf>
    <xf numFmtId="0" fontId="16" fillId="0" borderId="3" xfId="1" applyFont="1" applyBorder="1" applyAlignment="1" applyProtection="1">
      <alignment horizontal="center" vertical="center" wrapText="1"/>
    </xf>
    <xf numFmtId="0" fontId="17" fillId="0" borderId="18" xfId="1" applyFont="1" applyBorder="1" applyAlignment="1" applyProtection="1">
      <alignment horizontal="left" wrapText="1" indent="1"/>
    </xf>
    <xf numFmtId="164" fontId="9" fillId="0" borderId="17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 wrapText="1" indent="1"/>
    </xf>
    <xf numFmtId="164" fontId="9" fillId="0" borderId="0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Alignment="1" applyProtection="1">
      <alignment horizontal="left" vertical="center" wrapText="1"/>
    </xf>
    <xf numFmtId="0" fontId="14" fillId="0" borderId="0" xfId="1" applyFont="1" applyFill="1" applyAlignment="1" applyProtection="1">
      <alignment vertical="center" wrapText="1"/>
    </xf>
    <xf numFmtId="0" fontId="14" fillId="0" borderId="0" xfId="1" applyFont="1" applyFill="1" applyAlignment="1" applyProtection="1">
      <alignment horizontal="right" vertical="center" wrapText="1" indent="1"/>
    </xf>
    <xf numFmtId="0" fontId="9" fillId="0" borderId="1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18" fillId="0" borderId="0" xfId="1" applyFont="1" applyFill="1" applyAlignment="1" applyProtection="1">
      <alignment vertical="center" wrapText="1"/>
    </xf>
    <xf numFmtId="164" fontId="12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4" xfId="1" applyFont="1" applyFill="1" applyBorder="1" applyAlignment="1" applyProtection="1">
      <alignment horizontal="left" vertical="center" wrapText="1" indent="1"/>
    </xf>
    <xf numFmtId="164" fontId="9" fillId="0" borderId="5" xfId="1" applyNumberFormat="1" applyFont="1" applyFill="1" applyBorder="1" applyAlignment="1" applyProtection="1">
      <alignment horizontal="right" vertical="center" wrapText="1" indent="1"/>
    </xf>
    <xf numFmtId="0" fontId="1" fillId="0" borderId="0" xfId="1" applyFill="1" applyAlignment="1" applyProtection="1">
      <alignment horizontal="left" vertical="center" wrapText="1"/>
    </xf>
    <xf numFmtId="0" fontId="1" fillId="0" borderId="0" xfId="1" applyFill="1" applyAlignment="1" applyProtection="1">
      <alignment horizontal="right" vertical="center" wrapText="1" indent="1"/>
    </xf>
    <xf numFmtId="0" fontId="8" fillId="0" borderId="3" xfId="1" applyFont="1" applyFill="1" applyBorder="1" applyAlignment="1" applyProtection="1">
      <alignment horizontal="left" vertical="center"/>
    </xf>
    <xf numFmtId="0" fontId="8" fillId="0" borderId="18" xfId="1" applyFont="1" applyFill="1" applyBorder="1" applyAlignment="1" applyProtection="1">
      <alignment vertical="center" wrapText="1"/>
    </xf>
    <xf numFmtId="3" fontId="8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9" xfId="1" applyFont="1" applyFill="1" applyBorder="1" applyAlignment="1" applyProtection="1">
      <alignment horizontal="center" vertical="center" wrapText="1"/>
    </xf>
    <xf numFmtId="164" fontId="1" fillId="0" borderId="0" xfId="1" applyNumberFormat="1" applyFill="1" applyAlignment="1" applyProtection="1">
      <alignment vertical="center" wrapText="1"/>
    </xf>
    <xf numFmtId="0" fontId="9" fillId="0" borderId="3" xfId="2" applyFont="1" applyFill="1" applyBorder="1" applyAlignment="1" applyProtection="1">
      <alignment horizontal="center" vertical="center" wrapText="1"/>
    </xf>
    <xf numFmtId="164" fontId="9" fillId="0" borderId="5" xfId="2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49" fontId="14" fillId="0" borderId="13" xfId="2" applyNumberFormat="1" applyFont="1" applyFill="1" applyBorder="1" applyAlignment="1" applyProtection="1">
      <alignment horizontal="center" vertical="center" wrapText="1"/>
    </xf>
    <xf numFmtId="164" fontId="14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0" xfId="0" applyFont="1" applyFill="1" applyAlignment="1">
      <alignment vertical="center" wrapText="1"/>
    </xf>
    <xf numFmtId="49" fontId="14" fillId="0" borderId="25" xfId="2" applyNumberFormat="1" applyFont="1" applyFill="1" applyBorder="1" applyAlignment="1" applyProtection="1">
      <alignment horizontal="center" vertical="center" wrapText="1"/>
    </xf>
    <xf numFmtId="0" fontId="14" fillId="0" borderId="26" xfId="2" applyFont="1" applyFill="1" applyBorder="1" applyAlignment="1" applyProtection="1">
      <alignment horizontal="left" vertical="center" wrapText="1" indent="1"/>
    </xf>
    <xf numFmtId="164" fontId="10" fillId="0" borderId="5" xfId="2" applyNumberFormat="1" applyFont="1" applyFill="1" applyBorder="1" applyAlignment="1" applyProtection="1">
      <alignment horizontal="right" vertical="center" wrapText="1" indent="1"/>
    </xf>
    <xf numFmtId="164" fontId="16" fillId="0" borderId="5" xfId="0" applyNumberFormat="1" applyFont="1" applyBorder="1" applyAlignment="1" applyProtection="1">
      <alignment horizontal="right" vertical="center" wrapText="1" indent="1"/>
    </xf>
    <xf numFmtId="164" fontId="19" fillId="0" borderId="5" xfId="0" quotePrefix="1" applyNumberFormat="1" applyFont="1" applyBorder="1" applyAlignment="1" applyProtection="1">
      <alignment horizontal="right" vertical="center" wrapText="1" indent="1"/>
    </xf>
    <xf numFmtId="0" fontId="13" fillId="0" borderId="0" xfId="2" applyFill="1" applyProtection="1"/>
    <xf numFmtId="0" fontId="7" fillId="0" borderId="27" xfId="1" applyFont="1" applyFill="1" applyBorder="1" applyAlignment="1" applyProtection="1">
      <alignment horizontal="right" vertical="center"/>
    </xf>
    <xf numFmtId="0" fontId="5" fillId="0" borderId="3" xfId="2" applyFont="1" applyFill="1" applyBorder="1" applyAlignment="1" applyProtection="1">
      <alignment horizontal="center" vertical="center" wrapText="1"/>
    </xf>
    <xf numFmtId="0" fontId="5" fillId="0" borderId="4" xfId="2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center" vertical="center" wrapText="1"/>
    </xf>
    <xf numFmtId="0" fontId="9" fillId="0" borderId="2" xfId="2" applyFont="1" applyFill="1" applyBorder="1" applyAlignment="1" applyProtection="1">
      <alignment horizontal="center" vertical="center" wrapText="1"/>
    </xf>
    <xf numFmtId="0" fontId="9" fillId="0" borderId="29" xfId="2" applyFont="1" applyFill="1" applyBorder="1" applyAlignment="1" applyProtection="1">
      <alignment horizontal="center" vertical="center" wrapText="1"/>
    </xf>
    <xf numFmtId="0" fontId="14" fillId="0" borderId="0" xfId="2" applyFont="1" applyFill="1" applyProtection="1"/>
    <xf numFmtId="0" fontId="9" fillId="0" borderId="3" xfId="2" applyFont="1" applyFill="1" applyBorder="1" applyAlignment="1" applyProtection="1">
      <alignment horizontal="left" vertical="center" wrapText="1" indent="1"/>
    </xf>
    <xf numFmtId="0" fontId="9" fillId="0" borderId="4" xfId="2" applyFont="1" applyFill="1" applyBorder="1" applyAlignment="1" applyProtection="1">
      <alignment horizontal="left" vertical="center" wrapText="1" indent="1"/>
    </xf>
    <xf numFmtId="0" fontId="21" fillId="0" borderId="0" xfId="2" applyFont="1" applyFill="1" applyProtection="1"/>
    <xf numFmtId="49" fontId="14" fillId="0" borderId="13" xfId="2" applyNumberFormat="1" applyFont="1" applyFill="1" applyBorder="1" applyAlignment="1" applyProtection="1">
      <alignment horizontal="left" vertical="center" wrapText="1" indent="1"/>
    </xf>
    <xf numFmtId="0" fontId="22" fillId="0" borderId="12" xfId="1" applyFont="1" applyBorder="1" applyAlignment="1" applyProtection="1">
      <alignment horizontal="left" wrapText="1" indent="1"/>
    </xf>
    <xf numFmtId="164" fontId="14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49" fontId="14" fillId="0" borderId="8" xfId="2" applyNumberFormat="1" applyFont="1" applyFill="1" applyBorder="1" applyAlignment="1" applyProtection="1">
      <alignment horizontal="left" vertical="center" wrapText="1" indent="1"/>
    </xf>
    <xf numFmtId="0" fontId="22" fillId="0" borderId="9" xfId="1" applyFont="1" applyBorder="1" applyAlignment="1" applyProtection="1">
      <alignment horizontal="left" wrapText="1" indent="1"/>
    </xf>
    <xf numFmtId="164" fontId="14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49" fontId="14" fillId="0" borderId="30" xfId="2" applyNumberFormat="1" applyFont="1" applyFill="1" applyBorder="1" applyAlignment="1" applyProtection="1">
      <alignment horizontal="left" vertical="center" wrapText="1" indent="1"/>
    </xf>
    <xf numFmtId="0" fontId="22" fillId="0" borderId="31" xfId="1" applyFont="1" applyBorder="1" applyAlignment="1" applyProtection="1">
      <alignment horizontal="left" wrapText="1" indent="1"/>
    </xf>
    <xf numFmtId="0" fontId="16" fillId="0" borderId="4" xfId="1" applyFont="1" applyBorder="1" applyAlignment="1" applyProtection="1">
      <alignment horizontal="left" vertical="center" wrapText="1" indent="1"/>
    </xf>
    <xf numFmtId="164" fontId="14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4" xfId="2" applyNumberFormat="1" applyFont="1" applyFill="1" applyBorder="1" applyAlignment="1" applyProtection="1">
      <alignment horizontal="right" vertical="center" wrapText="1" indent="1"/>
    </xf>
    <xf numFmtId="164" fontId="12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3" xfId="1" applyFont="1" applyBorder="1" applyAlignment="1" applyProtection="1">
      <alignment wrapText="1"/>
    </xf>
    <xf numFmtId="0" fontId="22" fillId="0" borderId="31" xfId="1" applyFont="1" applyBorder="1" applyAlignment="1" applyProtection="1">
      <alignment wrapText="1"/>
    </xf>
    <xf numFmtId="0" fontId="22" fillId="0" borderId="13" xfId="1" applyFont="1" applyBorder="1" applyAlignment="1" applyProtection="1">
      <alignment wrapText="1"/>
    </xf>
    <xf numFmtId="0" fontId="22" fillId="0" borderId="8" xfId="1" applyFont="1" applyBorder="1" applyAlignment="1" applyProtection="1">
      <alignment wrapText="1"/>
    </xf>
    <xf numFmtId="0" fontId="22" fillId="0" borderId="30" xfId="1" applyFont="1" applyBorder="1" applyAlignment="1" applyProtection="1">
      <alignment wrapText="1"/>
    </xf>
    <xf numFmtId="164" fontId="9" fillId="0" borderId="5" xfId="2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4" xfId="1" applyFont="1" applyBorder="1" applyAlignment="1" applyProtection="1">
      <alignment wrapText="1"/>
    </xf>
    <xf numFmtId="0" fontId="16" fillId="0" borderId="33" xfId="1" applyFont="1" applyBorder="1" applyAlignment="1" applyProtection="1">
      <alignment wrapText="1"/>
    </xf>
    <xf numFmtId="0" fontId="16" fillId="0" borderId="15" xfId="1" applyFont="1" applyBorder="1" applyAlignment="1" applyProtection="1">
      <alignment wrapText="1"/>
    </xf>
    <xf numFmtId="0" fontId="16" fillId="0" borderId="0" xfId="1" applyFont="1" applyBorder="1" applyAlignment="1" applyProtection="1">
      <alignment wrapText="1"/>
    </xf>
    <xf numFmtId="164" fontId="10" fillId="0" borderId="0" xfId="2" applyNumberFormat="1" applyFont="1" applyFill="1" applyBorder="1" applyAlignment="1" applyProtection="1">
      <alignment horizontal="right" vertical="center" wrapText="1" indent="1"/>
    </xf>
    <xf numFmtId="0" fontId="7" fillId="0" borderId="27" xfId="1" applyFont="1" applyFill="1" applyBorder="1" applyAlignment="1" applyProtection="1">
      <alignment horizontal="right"/>
    </xf>
    <xf numFmtId="0" fontId="13" fillId="0" borderId="0" xfId="2" applyFill="1" applyAlignment="1" applyProtection="1"/>
    <xf numFmtId="0" fontId="9" fillId="0" borderId="4" xfId="2" applyFont="1" applyFill="1" applyBorder="1" applyAlignment="1" applyProtection="1">
      <alignment horizontal="center" vertical="center" wrapText="1"/>
    </xf>
    <xf numFmtId="0" fontId="9" fillId="0" borderId="5" xfId="2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left" vertical="center" wrapText="1" indent="1"/>
    </xf>
    <xf numFmtId="0" fontId="9" fillId="0" borderId="2" xfId="2" applyFont="1" applyFill="1" applyBorder="1" applyAlignment="1" applyProtection="1">
      <alignment vertical="center" wrapText="1"/>
    </xf>
    <xf numFmtId="164" fontId="9" fillId="0" borderId="29" xfId="2" applyNumberFormat="1" applyFont="1" applyFill="1" applyBorder="1" applyAlignment="1" applyProtection="1">
      <alignment horizontal="right" vertical="center" wrapText="1" indent="1"/>
    </xf>
    <xf numFmtId="49" fontId="14" fillId="0" borderId="34" xfId="2" applyNumberFormat="1" applyFont="1" applyFill="1" applyBorder="1" applyAlignment="1" applyProtection="1">
      <alignment horizontal="left" vertical="center" wrapText="1" indent="1"/>
    </xf>
    <xf numFmtId="0" fontId="14" fillId="0" borderId="35" xfId="2" applyFont="1" applyFill="1" applyBorder="1" applyAlignment="1" applyProtection="1">
      <alignment horizontal="left" vertical="center" wrapText="1" indent="1"/>
    </xf>
    <xf numFmtId="164" fontId="14" fillId="0" borderId="36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7" xfId="2" applyFont="1" applyFill="1" applyBorder="1" applyAlignment="1" applyProtection="1">
      <alignment horizontal="left" vertical="center" wrapText="1" indent="1"/>
    </xf>
    <xf numFmtId="0" fontId="14" fillId="0" borderId="0" xfId="2" applyFont="1" applyFill="1" applyBorder="1" applyAlignment="1" applyProtection="1">
      <alignment horizontal="left" vertical="center" wrapText="1" indent="1"/>
    </xf>
    <xf numFmtId="49" fontId="14" fillId="0" borderId="25" xfId="2" applyNumberFormat="1" applyFont="1" applyFill="1" applyBorder="1" applyAlignment="1" applyProtection="1">
      <alignment horizontal="left" vertical="center" wrapText="1" indent="1"/>
    </xf>
    <xf numFmtId="0" fontId="9" fillId="0" borderId="4" xfId="2" applyFont="1" applyFill="1" applyBorder="1" applyAlignment="1" applyProtection="1">
      <alignment vertical="center" wrapText="1"/>
    </xf>
    <xf numFmtId="0" fontId="14" fillId="0" borderId="31" xfId="2" applyFont="1" applyFill="1" applyBorder="1" applyAlignment="1" applyProtection="1">
      <alignment horizontal="left" vertical="center" wrapText="1" indent="1"/>
    </xf>
    <xf numFmtId="0" fontId="22" fillId="0" borderId="31" xfId="1" applyFont="1" applyBorder="1" applyAlignment="1" applyProtection="1">
      <alignment horizontal="left" vertical="center" wrapText="1" indent="1"/>
    </xf>
    <xf numFmtId="164" fontId="16" fillId="0" borderId="5" xfId="1" applyNumberFormat="1" applyFont="1" applyBorder="1" applyAlignment="1" applyProtection="1">
      <alignment horizontal="right" vertical="center" wrapText="1" indent="1"/>
    </xf>
    <xf numFmtId="164" fontId="19" fillId="0" borderId="5" xfId="1" quotePrefix="1" applyNumberFormat="1" applyFont="1" applyBorder="1" applyAlignment="1" applyProtection="1">
      <alignment horizontal="right" vertical="center" wrapText="1" indent="1"/>
    </xf>
    <xf numFmtId="0" fontId="23" fillId="0" borderId="0" xfId="2" applyFont="1" applyFill="1" applyProtection="1"/>
    <xf numFmtId="0" fontId="24" fillId="0" borderId="0" xfId="2" applyFont="1" applyFill="1" applyProtection="1"/>
    <xf numFmtId="0" fontId="16" fillId="0" borderId="33" xfId="1" applyFont="1" applyBorder="1" applyAlignment="1" applyProtection="1">
      <alignment horizontal="left" vertical="center" wrapText="1" indent="1"/>
    </xf>
    <xf numFmtId="0" fontId="19" fillId="0" borderId="15" xfId="1" applyFont="1" applyBorder="1" applyAlignment="1" applyProtection="1">
      <alignment horizontal="left" vertical="center" wrapText="1" indent="1"/>
    </xf>
    <xf numFmtId="0" fontId="13" fillId="0" borderId="0" xfId="2" applyFont="1" applyFill="1" applyProtection="1"/>
    <xf numFmtId="0" fontId="13" fillId="0" borderId="0" xfId="2" applyFont="1" applyFill="1" applyAlignment="1" applyProtection="1">
      <alignment horizontal="right" vertical="center" indent="1"/>
    </xf>
    <xf numFmtId="0" fontId="13" fillId="0" borderId="0" xfId="2" applyFill="1" applyBorder="1" applyProtection="1"/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vertical="center" wrapText="1"/>
    </xf>
    <xf numFmtId="164" fontId="6" fillId="0" borderId="0" xfId="2" applyNumberFormat="1" applyFont="1" applyFill="1" applyBorder="1" applyAlignment="1" applyProtection="1">
      <alignment horizontal="right" vertical="center" wrapText="1" indent="1"/>
    </xf>
    <xf numFmtId="164" fontId="6" fillId="0" borderId="0" xfId="1" applyNumberFormat="1" applyFont="1" applyFill="1" applyAlignment="1" applyProtection="1">
      <alignment horizontal="centerContinuous" vertical="center" wrapText="1"/>
    </xf>
    <xf numFmtId="164" fontId="1" fillId="0" borderId="0" xfId="1" applyNumberFormat="1" applyFill="1" applyAlignment="1" applyProtection="1">
      <alignment horizontal="centerContinuous" vertical="center"/>
    </xf>
    <xf numFmtId="164" fontId="1" fillId="0" borderId="0" xfId="1" applyNumberForma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right" vertical="center"/>
    </xf>
    <xf numFmtId="164" fontId="5" fillId="0" borderId="3" xfId="1" applyNumberFormat="1" applyFont="1" applyFill="1" applyBorder="1" applyAlignment="1" applyProtection="1">
      <alignment horizontal="centerContinuous" vertical="center" wrapText="1"/>
    </xf>
    <xf numFmtId="164" fontId="5" fillId="0" borderId="4" xfId="1" applyNumberFormat="1" applyFont="1" applyFill="1" applyBorder="1" applyAlignment="1" applyProtection="1">
      <alignment horizontal="centerContinuous" vertical="center" wrapText="1"/>
    </xf>
    <xf numFmtId="164" fontId="5" fillId="0" borderId="5" xfId="1" applyNumberFormat="1" applyFont="1" applyFill="1" applyBorder="1" applyAlignment="1" applyProtection="1">
      <alignment horizontal="centerContinuous" vertical="center" wrapText="1"/>
    </xf>
    <xf numFmtId="164" fontId="5" fillId="0" borderId="3" xfId="1" applyNumberFormat="1" applyFont="1" applyFill="1" applyBorder="1" applyAlignment="1" applyProtection="1">
      <alignment horizontal="center" vertical="center" wrapText="1"/>
    </xf>
    <xf numFmtId="164" fontId="8" fillId="0" borderId="0" xfId="1" applyNumberFormat="1" applyFont="1" applyFill="1" applyAlignment="1" applyProtection="1">
      <alignment horizontal="center" vertical="center" wrapText="1"/>
    </xf>
    <xf numFmtId="164" fontId="10" fillId="0" borderId="21" xfId="1" applyNumberFormat="1" applyFont="1" applyFill="1" applyBorder="1" applyAlignment="1" applyProtection="1">
      <alignment horizontal="center" vertical="center" wrapText="1"/>
    </xf>
    <xf numFmtId="164" fontId="10" fillId="0" borderId="3" xfId="1" applyNumberFormat="1" applyFont="1" applyFill="1" applyBorder="1" applyAlignment="1" applyProtection="1">
      <alignment horizontal="center" vertical="center" wrapText="1"/>
    </xf>
    <xf numFmtId="164" fontId="10" fillId="0" borderId="4" xfId="1" applyNumberFormat="1" applyFont="1" applyFill="1" applyBorder="1" applyAlignment="1" applyProtection="1">
      <alignment horizontal="center" vertical="center" wrapText="1"/>
    </xf>
    <xf numFmtId="164" fontId="10" fillId="0" borderId="5" xfId="1" applyNumberFormat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Alignment="1" applyProtection="1">
      <alignment horizontal="center" vertical="center" wrapText="1"/>
    </xf>
    <xf numFmtId="164" fontId="1" fillId="0" borderId="38" xfId="1" applyNumberFormat="1" applyFill="1" applyBorder="1" applyAlignment="1" applyProtection="1">
      <alignment horizontal="left" vertical="center" wrapText="1" indent="1"/>
    </xf>
    <xf numFmtId="164" fontId="14" fillId="0" borderId="13" xfId="1" applyNumberFormat="1" applyFont="1" applyFill="1" applyBorder="1" applyAlignment="1" applyProtection="1">
      <alignment horizontal="left" vertical="center" wrapText="1" indent="1"/>
    </xf>
    <xf numFmtId="164" fontId="1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9" xfId="1" applyNumberFormat="1" applyFill="1" applyBorder="1" applyAlignment="1" applyProtection="1">
      <alignment horizontal="left" vertical="center" wrapText="1" indent="1"/>
    </xf>
    <xf numFmtId="164" fontId="14" fillId="0" borderId="8" xfId="1" applyNumberFormat="1" applyFont="1" applyFill="1" applyBorder="1" applyAlignment="1" applyProtection="1">
      <alignment horizontal="left" vertical="center" wrapText="1" indent="1"/>
    </xf>
    <xf numFmtId="164" fontId="14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40" xfId="1" applyNumberFormat="1" applyFont="1" applyFill="1" applyBorder="1" applyAlignment="1" applyProtection="1">
      <alignment horizontal="left" vertical="center" wrapText="1" indent="1"/>
    </xf>
    <xf numFmtId="164" fontId="14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8" xfId="1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0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30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1" xfId="1" applyNumberFormat="1" applyFont="1" applyFill="1" applyBorder="1" applyAlignment="1" applyProtection="1">
      <alignment horizontal="left" vertical="center" wrapText="1" indent="1"/>
    </xf>
    <xf numFmtId="164" fontId="10" fillId="0" borderId="3" xfId="1" applyNumberFormat="1" applyFont="1" applyFill="1" applyBorder="1" applyAlignment="1" applyProtection="1">
      <alignment horizontal="left" vertical="center" wrapText="1" indent="1"/>
    </xf>
    <xf numFmtId="164" fontId="10" fillId="0" borderId="4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ont="1" applyFill="1" applyBorder="1" applyAlignment="1" applyProtection="1">
      <alignment horizontal="left" vertical="center" wrapText="1" indent="1"/>
    </xf>
    <xf numFmtId="164" fontId="12" fillId="0" borderId="25" xfId="1" applyNumberFormat="1" applyFont="1" applyFill="1" applyBorder="1" applyAlignment="1" applyProtection="1">
      <alignment horizontal="left" vertical="center" wrapText="1" indent="1"/>
    </xf>
    <xf numFmtId="164" fontId="27" fillId="0" borderId="26" xfId="1" applyNumberFormat="1" applyFont="1" applyFill="1" applyBorder="1" applyAlignment="1" applyProtection="1">
      <alignment horizontal="right" vertical="center" wrapText="1" indent="1"/>
    </xf>
    <xf numFmtId="164" fontId="12" fillId="0" borderId="8" xfId="1" applyNumberFormat="1" applyFont="1" applyFill="1" applyBorder="1" applyAlignment="1" applyProtection="1">
      <alignment horizontal="left" vertical="center" wrapText="1" indent="1"/>
    </xf>
    <xf numFmtId="164" fontId="1" fillId="0" borderId="39" xfId="1" applyNumberFormat="1" applyFont="1" applyFill="1" applyBorder="1" applyAlignment="1" applyProtection="1">
      <alignment horizontal="left" vertical="center" wrapText="1" indent="1"/>
    </xf>
    <xf numFmtId="164" fontId="12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9" xfId="1" applyNumberFormat="1" applyFont="1" applyFill="1" applyBorder="1" applyAlignment="1" applyProtection="1">
      <alignment horizontal="right" vertical="center" wrapText="1" indent="1"/>
    </xf>
    <xf numFmtId="164" fontId="1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" xfId="1" applyNumberFormat="1" applyFont="1" applyFill="1" applyBorder="1" applyAlignment="1" applyProtection="1">
      <alignment horizontal="left" vertical="center" wrapText="1" indent="1"/>
    </xf>
    <xf numFmtId="164" fontId="26" fillId="0" borderId="17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ill="1" applyBorder="1" applyAlignment="1" applyProtection="1">
      <alignment horizontal="left" vertical="center" wrapText="1" indent="1"/>
    </xf>
    <xf numFmtId="164" fontId="14" fillId="0" borderId="25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46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5" xfId="1" applyNumberFormat="1" applyFont="1" applyFill="1" applyBorder="1" applyAlignment="1" applyProtection="1">
      <alignment horizontal="left" vertical="center" wrapText="1" indent="1"/>
    </xf>
    <xf numFmtId="164" fontId="14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25" xfId="1" applyNumberFormat="1" applyFont="1" applyFill="1" applyBorder="1" applyAlignment="1" applyProtection="1">
      <alignment horizontal="left" vertical="center" wrapText="1" indent="1"/>
    </xf>
    <xf numFmtId="164" fontId="27" fillId="0" borderId="12" xfId="1" applyNumberFormat="1" applyFont="1" applyFill="1" applyBorder="1" applyAlignment="1" applyProtection="1">
      <alignment horizontal="right" vertical="center" wrapText="1" indent="1"/>
    </xf>
    <xf numFmtId="164" fontId="12" fillId="0" borderId="8" xfId="1" applyNumberFormat="1" applyFont="1" applyFill="1" applyBorder="1" applyAlignment="1" applyProtection="1">
      <alignment horizontal="left" vertical="center" wrapText="1" indent="2"/>
    </xf>
    <xf numFmtId="164" fontId="12" fillId="0" borderId="9" xfId="1" applyNumberFormat="1" applyFont="1" applyFill="1" applyBorder="1" applyAlignment="1" applyProtection="1">
      <alignment horizontal="left" vertical="center" wrapText="1" indent="2"/>
    </xf>
    <xf numFmtId="164" fontId="27" fillId="0" borderId="9" xfId="1" applyNumberFormat="1" applyFont="1" applyFill="1" applyBorder="1" applyAlignment="1" applyProtection="1">
      <alignment horizontal="left" vertical="center" wrapText="1" indent="1"/>
    </xf>
    <xf numFmtId="164" fontId="12" fillId="0" borderId="13" xfId="1" applyNumberFormat="1" applyFont="1" applyFill="1" applyBorder="1" applyAlignment="1" applyProtection="1">
      <alignment horizontal="left" vertical="center" wrapText="1" indent="1"/>
    </xf>
    <xf numFmtId="164" fontId="12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left" vertical="center" wrapText="1" indent="2"/>
    </xf>
    <xf numFmtId="164" fontId="14" fillId="0" borderId="30" xfId="1" applyNumberFormat="1" applyFont="1" applyFill="1" applyBorder="1" applyAlignment="1" applyProtection="1">
      <alignment horizontal="left" vertical="center" wrapText="1" indent="2"/>
    </xf>
    <xf numFmtId="0" fontId="13" fillId="0" borderId="0" xfId="3" applyFill="1" applyProtection="1">
      <protection locked="0"/>
    </xf>
    <xf numFmtId="0" fontId="13" fillId="0" borderId="0" xfId="3" applyFill="1" applyProtection="1"/>
    <xf numFmtId="0" fontId="25" fillId="0" borderId="28" xfId="3" applyFont="1" applyFill="1" applyBorder="1" applyAlignment="1" applyProtection="1">
      <alignment horizontal="center" vertical="center" wrapText="1"/>
    </xf>
    <xf numFmtId="0" fontId="25" fillId="0" borderId="2" xfId="3" applyFont="1" applyFill="1" applyBorder="1" applyAlignment="1" applyProtection="1">
      <alignment horizontal="center" vertical="center"/>
    </xf>
    <xf numFmtId="0" fontId="25" fillId="0" borderId="29" xfId="3" applyFont="1" applyFill="1" applyBorder="1" applyAlignment="1" applyProtection="1">
      <alignment horizontal="center" vertical="center"/>
    </xf>
    <xf numFmtId="0" fontId="14" fillId="0" borderId="3" xfId="3" applyFont="1" applyFill="1" applyBorder="1" applyAlignment="1" applyProtection="1">
      <alignment horizontal="left" vertical="center" indent="1"/>
    </xf>
    <xf numFmtId="0" fontId="13" fillId="0" borderId="0" xfId="3" applyFill="1" applyAlignment="1" applyProtection="1">
      <alignment vertical="center"/>
    </xf>
    <xf numFmtId="0" fontId="14" fillId="0" borderId="25" xfId="3" applyFont="1" applyFill="1" applyBorder="1" applyAlignment="1" applyProtection="1">
      <alignment horizontal="left" vertical="center" indent="1"/>
    </xf>
    <xf numFmtId="0" fontId="14" fillId="0" borderId="8" xfId="3" applyFont="1" applyFill="1" applyBorder="1" applyAlignment="1" applyProtection="1">
      <alignment horizontal="left" vertical="center" indent="1"/>
    </xf>
    <xf numFmtId="0" fontId="14" fillId="0" borderId="9" xfId="3" applyFont="1" applyFill="1" applyBorder="1" applyAlignment="1" applyProtection="1">
      <alignment horizontal="left" vertical="center" wrapText="1" indent="1"/>
    </xf>
    <xf numFmtId="0" fontId="13" fillId="0" borderId="0" xfId="3" applyFill="1" applyAlignment="1" applyProtection="1">
      <alignment vertical="center"/>
      <protection locked="0"/>
    </xf>
    <xf numFmtId="0" fontId="14" fillId="0" borderId="12" xfId="3" applyFont="1" applyFill="1" applyBorder="1" applyAlignment="1" applyProtection="1">
      <alignment horizontal="left" vertical="center" wrapText="1" indent="1"/>
    </xf>
    <xf numFmtId="0" fontId="14" fillId="0" borderId="9" xfId="3" applyFont="1" applyFill="1" applyBorder="1" applyAlignment="1" applyProtection="1">
      <alignment horizontal="left" vertical="center" indent="1"/>
    </xf>
    <xf numFmtId="0" fontId="5" fillId="0" borderId="4" xfId="3" applyFont="1" applyFill="1" applyBorder="1" applyAlignment="1" applyProtection="1">
      <alignment horizontal="left" vertical="center" indent="1"/>
    </xf>
    <xf numFmtId="0" fontId="14" fillId="0" borderId="13" xfId="3" applyFont="1" applyFill="1" applyBorder="1" applyAlignment="1" applyProtection="1">
      <alignment horizontal="left" vertical="center" indent="1"/>
    </xf>
    <xf numFmtId="0" fontId="14" fillId="0" borderId="12" xfId="3" applyFont="1" applyFill="1" applyBorder="1" applyAlignment="1" applyProtection="1">
      <alignment horizontal="left" vertical="center" indent="1"/>
    </xf>
    <xf numFmtId="0" fontId="9" fillId="0" borderId="3" xfId="3" applyFont="1" applyFill="1" applyBorder="1" applyAlignment="1" applyProtection="1">
      <alignment horizontal="left" vertical="center" indent="1"/>
    </xf>
    <xf numFmtId="0" fontId="5" fillId="0" borderId="4" xfId="3" applyFont="1" applyFill="1" applyBorder="1" applyAlignment="1" applyProtection="1">
      <alignment horizontal="left" indent="1"/>
    </xf>
    <xf numFmtId="0" fontId="21" fillId="0" borderId="0" xfId="3" applyFont="1" applyFill="1" applyProtection="1"/>
    <xf numFmtId="0" fontId="30" fillId="0" borderId="0" xfId="3" applyFont="1" applyFill="1" applyProtection="1">
      <protection locked="0"/>
    </xf>
    <xf numFmtId="0" fontId="24" fillId="0" borderId="0" xfId="3" applyFont="1" applyFill="1" applyProtection="1">
      <protection locked="0"/>
    </xf>
    <xf numFmtId="164" fontId="6" fillId="0" borderId="0" xfId="2" applyNumberFormat="1" applyFont="1" applyFill="1" applyBorder="1" applyAlignment="1" applyProtection="1">
      <alignment horizontal="center" vertical="center"/>
    </xf>
    <xf numFmtId="0" fontId="24" fillId="0" borderId="0" xfId="2" applyFont="1" applyFill="1" applyAlignment="1" applyProtection="1">
      <alignment horizontal="center"/>
    </xf>
    <xf numFmtId="0" fontId="5" fillId="0" borderId="19" xfId="1" applyFont="1" applyFill="1" applyBorder="1" applyAlignment="1" applyProtection="1">
      <alignment horizontal="center" vertical="center" wrapText="1"/>
    </xf>
    <xf numFmtId="164" fontId="5" fillId="0" borderId="27" xfId="1" applyNumberFormat="1" applyFont="1" applyFill="1" applyBorder="1" applyAlignment="1" applyProtection="1">
      <alignment horizontal="center" vertical="center" wrapText="1"/>
    </xf>
    <xf numFmtId="164" fontId="14" fillId="0" borderId="51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3" xfId="2" applyNumberFormat="1" applyFont="1" applyFill="1" applyBorder="1" applyAlignment="1" applyProtection="1">
      <alignment horizontal="left" vertical="center" wrapText="1" indent="1"/>
    </xf>
    <xf numFmtId="164" fontId="10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8" xfId="1" applyFont="1" applyFill="1" applyBorder="1" applyAlignment="1" applyProtection="1">
      <alignment horizontal="center" vertical="center" wrapText="1"/>
    </xf>
    <xf numFmtId="164" fontId="9" fillId="0" borderId="17" xfId="1" applyNumberFormat="1" applyFont="1" applyFill="1" applyBorder="1" applyAlignment="1" applyProtection="1">
      <alignment horizontal="center" vertical="center" wrapText="1"/>
    </xf>
    <xf numFmtId="0" fontId="31" fillId="0" borderId="0" xfId="4"/>
    <xf numFmtId="0" fontId="32" fillId="0" borderId="37" xfId="4" applyFont="1" applyBorder="1" applyAlignment="1">
      <alignment vertical="center" wrapText="1"/>
    </xf>
    <xf numFmtId="0" fontId="32" fillId="0" borderId="9" xfId="4" applyFont="1" applyBorder="1" applyAlignment="1">
      <alignment horizontal="center" vertical="center" wrapText="1"/>
    </xf>
    <xf numFmtId="0" fontId="32" fillId="0" borderId="9" xfId="4" applyFont="1" applyBorder="1" applyAlignment="1">
      <alignment vertical="center" wrapText="1"/>
    </xf>
    <xf numFmtId="0" fontId="32" fillId="0" borderId="54" xfId="5" applyFont="1" applyBorder="1"/>
    <xf numFmtId="0" fontId="31" fillId="0" borderId="31" xfId="4" applyBorder="1"/>
    <xf numFmtId="0" fontId="31" fillId="0" borderId="26" xfId="4" applyBorder="1"/>
    <xf numFmtId="0" fontId="32" fillId="0" borderId="55" xfId="5" applyFont="1" applyBorder="1" applyAlignment="1">
      <alignment horizontal="left"/>
    </xf>
    <xf numFmtId="0" fontId="31" fillId="0" borderId="9" xfId="4" applyBorder="1"/>
    <xf numFmtId="0" fontId="31" fillId="0" borderId="53" xfId="4" applyBorder="1"/>
    <xf numFmtId="0" fontId="31" fillId="0" borderId="9" xfId="4" applyFill="1" applyBorder="1"/>
    <xf numFmtId="0" fontId="31" fillId="0" borderId="53" xfId="4" applyFill="1" applyBorder="1"/>
    <xf numFmtId="0" fontId="31" fillId="0" borderId="37" xfId="4" applyBorder="1"/>
    <xf numFmtId="0" fontId="32" fillId="0" borderId="55" xfId="5" applyFont="1" applyBorder="1"/>
    <xf numFmtId="0" fontId="31" fillId="0" borderId="0" xfId="4" applyBorder="1"/>
    <xf numFmtId="0" fontId="31" fillId="0" borderId="7" xfId="4" applyBorder="1"/>
    <xf numFmtId="0" fontId="31" fillId="0" borderId="4" xfId="4" applyBorder="1"/>
    <xf numFmtId="0" fontId="31" fillId="0" borderId="3" xfId="4" applyBorder="1"/>
    <xf numFmtId="0" fontId="32" fillId="0" borderId="0" xfId="5" applyFont="1" applyBorder="1"/>
    <xf numFmtId="0" fontId="31" fillId="0" borderId="56" xfId="4" applyBorder="1"/>
    <xf numFmtId="0" fontId="32" fillId="0" borderId="1" xfId="5" applyFont="1" applyBorder="1"/>
    <xf numFmtId="0" fontId="31" fillId="0" borderId="57" xfId="4" applyBorder="1"/>
    <xf numFmtId="0" fontId="31" fillId="0" borderId="5" xfId="4" applyBorder="1"/>
    <xf numFmtId="164" fontId="20" fillId="0" borderId="27" xfId="2" applyNumberFormat="1" applyFont="1" applyFill="1" applyBorder="1" applyAlignment="1" applyProtection="1">
      <alignment horizontal="left" vertical="center"/>
    </xf>
    <xf numFmtId="0" fontId="5" fillId="0" borderId="17" xfId="2" applyFont="1" applyFill="1" applyBorder="1" applyAlignment="1" applyProtection="1">
      <alignment horizontal="center" vertical="center" wrapText="1"/>
    </xf>
    <xf numFmtId="0" fontId="9" fillId="0" borderId="17" xfId="2" applyFont="1" applyFill="1" applyBorder="1" applyAlignment="1" applyProtection="1">
      <alignment horizontal="center" vertical="center" wrapText="1"/>
    </xf>
    <xf numFmtId="164" fontId="9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4" xfId="2" applyNumberFormat="1" applyFont="1" applyFill="1" applyBorder="1" applyAlignment="1" applyProtection="1">
      <alignment horizontal="right" vertical="center" wrapText="1" indent="1"/>
    </xf>
    <xf numFmtId="164" fontId="10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2" applyNumberFormat="1" applyFont="1" applyFill="1" applyBorder="1" applyAlignment="1" applyProtection="1">
      <alignment horizontal="right" vertical="center" wrapText="1" indent="1"/>
    </xf>
    <xf numFmtId="0" fontId="6" fillId="0" borderId="43" xfId="2" applyFont="1" applyFill="1" applyBorder="1" applyAlignment="1" applyProtection="1">
      <alignment horizontal="center" vertical="center" wrapText="1"/>
    </xf>
    <xf numFmtId="0" fontId="6" fillId="0" borderId="43" xfId="2" applyFont="1" applyFill="1" applyBorder="1" applyAlignment="1" applyProtection="1">
      <alignment vertical="center" wrapText="1"/>
    </xf>
    <xf numFmtId="164" fontId="6" fillId="0" borderId="43" xfId="2" applyNumberFormat="1" applyFont="1" applyFill="1" applyBorder="1" applyAlignment="1" applyProtection="1">
      <alignment horizontal="right" vertical="center" wrapText="1" indent="1"/>
    </xf>
    <xf numFmtId="0" fontId="14" fillId="0" borderId="43" xfId="2" applyFont="1" applyFill="1" applyBorder="1" applyAlignment="1" applyProtection="1">
      <alignment horizontal="right" vertical="center" wrapText="1" indent="1"/>
    </xf>
    <xf numFmtId="164" fontId="12" fillId="0" borderId="43" xfId="2" applyNumberFormat="1" applyFont="1" applyFill="1" applyBorder="1" applyAlignment="1" applyProtection="1">
      <alignment horizontal="right" vertical="center" wrapText="1" indent="1"/>
    </xf>
    <xf numFmtId="0" fontId="21" fillId="0" borderId="0" xfId="2" applyFont="1" applyFill="1" applyBorder="1" applyProtection="1"/>
    <xf numFmtId="0" fontId="9" fillId="0" borderId="48" xfId="2" applyFont="1" applyFill="1" applyBorder="1" applyAlignment="1" applyProtection="1">
      <alignment horizontal="center" vertical="center" wrapText="1"/>
    </xf>
    <xf numFmtId="0" fontId="9" fillId="0" borderId="33" xfId="2" applyFont="1" applyFill="1" applyBorder="1" applyAlignment="1" applyProtection="1">
      <alignment horizontal="left" vertical="center" wrapText="1" indent="1"/>
    </xf>
    <xf numFmtId="0" fontId="10" fillId="0" borderId="15" xfId="2" applyFont="1" applyFill="1" applyBorder="1" applyAlignment="1" applyProtection="1">
      <alignment vertical="center" wrapText="1"/>
    </xf>
    <xf numFmtId="164" fontId="10" fillId="0" borderId="15" xfId="2" applyNumberFormat="1" applyFont="1" applyFill="1" applyBorder="1" applyAlignment="1" applyProtection="1">
      <alignment horizontal="right" vertical="center" wrapText="1" indent="1"/>
    </xf>
    <xf numFmtId="164" fontId="10" fillId="0" borderId="50" xfId="2" applyNumberFormat="1" applyFont="1" applyFill="1" applyBorder="1" applyAlignment="1" applyProtection="1">
      <alignment horizontal="right" vertical="center" wrapText="1" indent="1"/>
    </xf>
    <xf numFmtId="164" fontId="14" fillId="0" borderId="1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58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4" xfId="2" applyNumberFormat="1" applyFont="1" applyFill="1" applyBorder="1" applyAlignment="1" applyProtection="1">
      <alignment horizontal="right" vertical="center" wrapText="1" indent="1"/>
    </xf>
    <xf numFmtId="164" fontId="9" fillId="0" borderId="17" xfId="2" applyNumberFormat="1" applyFont="1" applyFill="1" applyBorder="1" applyAlignment="1" applyProtection="1">
      <alignment horizontal="right" vertical="center" wrapText="1" indent="1"/>
    </xf>
    <xf numFmtId="164" fontId="19" fillId="0" borderId="4" xfId="1" quotePrefix="1" applyNumberFormat="1" applyFont="1" applyBorder="1" applyAlignment="1" applyProtection="1">
      <alignment horizontal="right" vertical="center" wrapText="1" indent="1"/>
      <protection locked="0"/>
    </xf>
    <xf numFmtId="164" fontId="19" fillId="0" borderId="17" xfId="1" quotePrefix="1" applyNumberFormat="1" applyFont="1" applyBorder="1" applyAlignment="1" applyProtection="1">
      <alignment horizontal="right" vertical="center" wrapText="1" indent="1"/>
      <protection locked="0"/>
    </xf>
    <xf numFmtId="164" fontId="19" fillId="0" borderId="4" xfId="1" quotePrefix="1" applyNumberFormat="1" applyFont="1" applyBorder="1" applyAlignment="1" applyProtection="1">
      <alignment horizontal="right" vertical="center" wrapText="1" indent="1"/>
    </xf>
    <xf numFmtId="164" fontId="19" fillId="0" borderId="17" xfId="1" quotePrefix="1" applyNumberFormat="1" applyFont="1" applyBorder="1" applyAlignment="1" applyProtection="1">
      <alignment horizontal="right" vertical="center" wrapText="1" indent="1"/>
    </xf>
    <xf numFmtId="164" fontId="21" fillId="0" borderId="0" xfId="2" applyNumberFormat="1" applyFont="1" applyFill="1" applyProtection="1"/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 indent="1"/>
    </xf>
    <xf numFmtId="164" fontId="10" fillId="0" borderId="5" xfId="0" applyNumberFormat="1" applyFont="1" applyFill="1" applyBorder="1" applyAlignment="1" applyProtection="1">
      <alignment vertical="center" wrapText="1"/>
    </xf>
    <xf numFmtId="49" fontId="14" fillId="0" borderId="34" xfId="0" applyNumberFormat="1" applyFont="1" applyFill="1" applyBorder="1" applyAlignment="1" applyProtection="1">
      <alignment horizontal="center" vertical="center" wrapText="1"/>
    </xf>
    <xf numFmtId="164" fontId="14" fillId="0" borderId="36" xfId="0" applyNumberFormat="1" applyFont="1" applyFill="1" applyBorder="1" applyAlignment="1" applyProtection="1">
      <alignment vertical="center" wrapText="1"/>
      <protection locked="0"/>
    </xf>
    <xf numFmtId="49" fontId="14" fillId="0" borderId="13" xfId="0" applyNumberFormat="1" applyFont="1" applyFill="1" applyBorder="1" applyAlignment="1" applyProtection="1">
      <alignment horizontal="center" vertical="center" wrapText="1"/>
    </xf>
    <xf numFmtId="164" fontId="12" fillId="0" borderId="10" xfId="0" applyNumberFormat="1" applyFont="1" applyFill="1" applyBorder="1" applyAlignment="1" applyProtection="1">
      <alignment vertical="center" wrapText="1"/>
      <protection locked="0"/>
    </xf>
    <xf numFmtId="164" fontId="14" fillId="0" borderId="10" xfId="0" applyNumberFormat="1" applyFont="1" applyFill="1" applyBorder="1" applyAlignment="1" applyProtection="1">
      <alignment vertical="center" wrapText="1"/>
      <protection locked="0"/>
    </xf>
    <xf numFmtId="164" fontId="14" fillId="0" borderId="32" xfId="0" applyNumberFormat="1" applyFont="1" applyFill="1" applyBorder="1" applyAlignment="1" applyProtection="1">
      <alignment vertical="center" wrapText="1"/>
      <protection locked="0"/>
    </xf>
    <xf numFmtId="49" fontId="14" fillId="0" borderId="8" xfId="0" applyNumberFormat="1" applyFont="1" applyFill="1" applyBorder="1" applyAlignment="1" applyProtection="1">
      <alignment horizontal="center" vertical="center" wrapText="1"/>
    </xf>
    <xf numFmtId="49" fontId="14" fillId="0" borderId="33" xfId="0" applyNumberFormat="1" applyFont="1" applyFill="1" applyBorder="1" applyAlignment="1" applyProtection="1">
      <alignment horizontal="center" vertical="center" wrapText="1"/>
    </xf>
    <xf numFmtId="0" fontId="14" fillId="0" borderId="59" xfId="2" applyFont="1" applyFill="1" applyBorder="1" applyAlignment="1" applyProtection="1">
      <alignment horizontal="left" vertical="center" wrapText="1" indent="1"/>
    </xf>
    <xf numFmtId="164" fontId="14" fillId="0" borderId="16" xfId="0" applyNumberFormat="1" applyFont="1" applyFill="1" applyBorder="1" applyAlignment="1" applyProtection="1">
      <alignment vertical="center" wrapText="1"/>
      <protection locked="0"/>
    </xf>
    <xf numFmtId="0" fontId="7" fillId="0" borderId="27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14" fillId="0" borderId="26" xfId="3" applyFont="1" applyFill="1" applyBorder="1" applyAlignment="1" applyProtection="1">
      <alignment horizontal="left" vertical="center" indent="1"/>
    </xf>
    <xf numFmtId="0" fontId="13" fillId="0" borderId="0" xfId="2" applyFill="1"/>
    <xf numFmtId="164" fontId="6" fillId="0" borderId="0" xfId="2" applyNumberFormat="1" applyFont="1" applyFill="1" applyBorder="1" applyAlignment="1" applyProtection="1">
      <alignment horizontal="centerContinuous" vertical="center"/>
    </xf>
    <xf numFmtId="164" fontId="35" fillId="0" borderId="27" xfId="2" applyNumberFormat="1" applyFont="1" applyFill="1" applyBorder="1" applyAlignment="1" applyProtection="1">
      <alignment horizontal="left" vertical="center"/>
    </xf>
    <xf numFmtId="164" fontId="6" fillId="0" borderId="27" xfId="2" applyNumberFormat="1" applyFont="1" applyFill="1" applyBorder="1" applyAlignment="1" applyProtection="1">
      <alignment horizontal="centerContinuous" vertical="center"/>
    </xf>
    <xf numFmtId="0" fontId="14" fillId="0" borderId="0" xfId="2" applyFont="1" applyFill="1"/>
    <xf numFmtId="0" fontId="21" fillId="0" borderId="0" xfId="2" applyFont="1" applyFill="1"/>
    <xf numFmtId="164" fontId="12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2" applyFont="1" applyFill="1" applyBorder="1" applyAlignment="1" applyProtection="1">
      <alignment horizontal="left" indent="1"/>
    </xf>
    <xf numFmtId="0" fontId="9" fillId="0" borderId="2" xfId="2" applyFont="1" applyFill="1" applyBorder="1" applyAlignment="1" applyProtection="1">
      <alignment horizontal="left" vertical="center" wrapText="1" indent="1"/>
    </xf>
    <xf numFmtId="164" fontId="10" fillId="0" borderId="26" xfId="2" applyNumberFormat="1" applyFont="1" applyFill="1" applyBorder="1" applyAlignment="1" applyProtection="1">
      <alignment horizontal="right" vertical="center" wrapText="1" indent="1"/>
    </xf>
    <xf numFmtId="0" fontId="12" fillId="0" borderId="9" xfId="2" applyFont="1" applyFill="1" applyBorder="1" applyAlignment="1" applyProtection="1">
      <alignment horizontal="left" vertical="center" wrapText="1" indent="2"/>
    </xf>
    <xf numFmtId="49" fontId="14" fillId="0" borderId="60" xfId="2" applyNumberFormat="1" applyFont="1" applyFill="1" applyBorder="1" applyAlignment="1" applyProtection="1">
      <alignment horizontal="left" vertical="center" wrapText="1" indent="1"/>
    </xf>
    <xf numFmtId="0" fontId="12" fillId="0" borderId="59" xfId="2" applyFont="1" applyFill="1" applyBorder="1" applyAlignment="1" applyProtection="1">
      <alignment horizontal="left" vertical="center" wrapText="1" indent="2"/>
    </xf>
    <xf numFmtId="0" fontId="12" fillId="0" borderId="59" xfId="2" applyFont="1" applyFill="1" applyBorder="1" applyAlignment="1" applyProtection="1">
      <alignment horizontal="right" vertical="center" wrapText="1" indent="1"/>
      <protection locked="0"/>
    </xf>
    <xf numFmtId="0" fontId="12" fillId="0" borderId="61" xfId="2" applyFont="1" applyFill="1" applyBorder="1" applyAlignment="1" applyProtection="1">
      <alignment horizontal="right" vertical="center" wrapText="1" indent="1"/>
      <protection locked="0"/>
    </xf>
    <xf numFmtId="0" fontId="12" fillId="0" borderId="15" xfId="2" applyFont="1" applyFill="1" applyBorder="1" applyAlignment="1" applyProtection="1">
      <alignment horizontal="right" vertical="center" wrapText="1" indent="1"/>
      <protection locked="0"/>
    </xf>
    <xf numFmtId="0" fontId="12" fillId="0" borderId="50" xfId="2" applyFont="1" applyFill="1" applyBorder="1" applyAlignment="1" applyProtection="1">
      <alignment horizontal="right" vertical="center" wrapText="1" indent="1"/>
      <protection locked="0"/>
    </xf>
    <xf numFmtId="164" fontId="12" fillId="0" borderId="15" xfId="2" applyNumberFormat="1" applyFont="1" applyFill="1" applyBorder="1" applyAlignment="1" applyProtection="1">
      <alignment horizontal="right" vertical="center" wrapText="1" indent="1"/>
    </xf>
    <xf numFmtId="164" fontId="12" fillId="0" borderId="50" xfId="2" applyNumberFormat="1" applyFont="1" applyFill="1" applyBorder="1" applyAlignment="1" applyProtection="1">
      <alignment horizontal="right" vertical="center" wrapText="1" indent="1"/>
    </xf>
    <xf numFmtId="0" fontId="12" fillId="0" borderId="31" xfId="2" applyFont="1" applyFill="1" applyBorder="1" applyAlignment="1" applyProtection="1">
      <alignment horizontal="left" vertical="center" wrapText="1" indent="2"/>
    </xf>
    <xf numFmtId="164" fontId="12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" xfId="2" applyNumberFormat="1" applyFont="1" applyFill="1" applyBorder="1" applyAlignment="1" applyProtection="1">
      <alignment horizontal="right" vertical="center" wrapText="1" indent="1"/>
    </xf>
    <xf numFmtId="164" fontId="12" fillId="0" borderId="17" xfId="2" applyNumberFormat="1" applyFont="1" applyFill="1" applyBorder="1" applyAlignment="1" applyProtection="1">
      <alignment horizontal="right" vertical="center" wrapText="1" indent="1"/>
    </xf>
    <xf numFmtId="0" fontId="12" fillId="0" borderId="4" xfId="2" applyFont="1" applyFill="1" applyBorder="1" applyAlignment="1" applyProtection="1">
      <alignment horizontal="right" vertical="center" wrapText="1" indent="1"/>
      <protection locked="0"/>
    </xf>
    <xf numFmtId="0" fontId="12" fillId="0" borderId="17" xfId="2" applyFont="1" applyFill="1" applyBorder="1" applyAlignment="1" applyProtection="1">
      <alignment horizontal="right" vertical="center" wrapText="1" indent="1"/>
      <protection locked="0"/>
    </xf>
    <xf numFmtId="164" fontId="14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62" xfId="2" applyNumberFormat="1" applyFont="1" applyFill="1" applyBorder="1" applyAlignment="1" applyProtection="1">
      <alignment horizontal="right" vertical="center" wrapText="1" indent="1"/>
      <protection locked="0"/>
    </xf>
    <xf numFmtId="0" fontId="35" fillId="0" borderId="4" xfId="2" applyFont="1" applyFill="1" applyBorder="1" applyAlignment="1" applyProtection="1">
      <alignment horizontal="left" vertical="center" wrapText="1" indent="1"/>
    </xf>
    <xf numFmtId="0" fontId="14" fillId="0" borderId="12" xfId="2" applyFont="1" applyFill="1" applyBorder="1" applyAlignment="1" applyProtection="1">
      <alignment horizontal="left" vertical="center" wrapText="1" indent="2"/>
    </xf>
    <xf numFmtId="164" fontId="14" fillId="0" borderId="26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1" xfId="2" applyFont="1" applyFill="1" applyBorder="1" applyAlignment="1" applyProtection="1">
      <alignment horizontal="left" vertical="center" wrapText="1" indent="2"/>
    </xf>
    <xf numFmtId="164" fontId="13" fillId="0" borderId="0" xfId="2" applyNumberFormat="1" applyFont="1" applyFill="1" applyProtection="1"/>
    <xf numFmtId="164" fontId="14" fillId="0" borderId="31" xfId="0" applyNumberFormat="1" applyFont="1" applyBorder="1" applyAlignment="1" applyProtection="1">
      <alignment vertical="center" wrapText="1"/>
      <protection locked="0"/>
    </xf>
    <xf numFmtId="164" fontId="14" fillId="0" borderId="26" xfId="3" applyNumberFormat="1" applyFont="1" applyFill="1" applyBorder="1" applyAlignment="1" applyProtection="1">
      <alignment vertical="center"/>
      <protection locked="0"/>
    </xf>
    <xf numFmtId="164" fontId="14" fillId="0" borderId="11" xfId="3" applyNumberFormat="1" applyFont="1" applyFill="1" applyBorder="1" applyAlignment="1" applyProtection="1">
      <alignment vertical="center"/>
    </xf>
    <xf numFmtId="164" fontId="14" fillId="0" borderId="9" xfId="3" applyNumberFormat="1" applyFont="1" applyFill="1" applyBorder="1" applyAlignment="1" applyProtection="1">
      <alignment vertical="center"/>
      <protection locked="0"/>
    </xf>
    <xf numFmtId="164" fontId="14" fillId="0" borderId="10" xfId="3" applyNumberFormat="1" applyFont="1" applyFill="1" applyBorder="1" applyAlignment="1" applyProtection="1">
      <alignment vertical="center"/>
    </xf>
    <xf numFmtId="164" fontId="14" fillId="0" borderId="12" xfId="3" applyNumberFormat="1" applyFont="1" applyFill="1" applyBorder="1" applyAlignment="1" applyProtection="1">
      <alignment vertical="center"/>
      <protection locked="0"/>
    </xf>
    <xf numFmtId="164" fontId="14" fillId="0" borderId="14" xfId="3" applyNumberFormat="1" applyFont="1" applyFill="1" applyBorder="1" applyAlignment="1" applyProtection="1">
      <alignment vertical="center"/>
    </xf>
    <xf numFmtId="164" fontId="9" fillId="0" borderId="4" xfId="3" applyNumberFormat="1" applyFont="1" applyFill="1" applyBorder="1" applyAlignment="1" applyProtection="1">
      <alignment vertical="center"/>
    </xf>
    <xf numFmtId="164" fontId="9" fillId="0" borderId="5" xfId="3" applyNumberFormat="1" applyFont="1" applyFill="1" applyBorder="1" applyAlignment="1" applyProtection="1">
      <alignment vertical="center"/>
    </xf>
    <xf numFmtId="164" fontId="9" fillId="0" borderId="4" xfId="3" applyNumberFormat="1" applyFont="1" applyFill="1" applyBorder="1" applyProtection="1"/>
    <xf numFmtId="164" fontId="9" fillId="0" borderId="5" xfId="3" applyNumberFormat="1" applyFont="1" applyFill="1" applyBorder="1" applyProtection="1"/>
    <xf numFmtId="164" fontId="13" fillId="0" borderId="0" xfId="3" applyNumberFormat="1" applyFill="1" applyProtection="1">
      <protection locked="0"/>
    </xf>
    <xf numFmtId="4" fontId="8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0" xfId="3" applyNumberFormat="1" applyFont="1" applyFill="1" applyBorder="1" applyAlignment="1" applyProtection="1">
      <alignment vertical="center"/>
    </xf>
    <xf numFmtId="0" fontId="24" fillId="0" borderId="0" xfId="1" applyFont="1" applyFill="1" applyProtection="1"/>
    <xf numFmtId="0" fontId="1" fillId="0" borderId="0" xfId="1" applyFill="1"/>
    <xf numFmtId="0" fontId="1" fillId="0" borderId="0" xfId="1" applyFill="1" applyProtection="1"/>
    <xf numFmtId="0" fontId="25" fillId="0" borderId="28" xfId="1" applyFont="1" applyFill="1" applyBorder="1" applyAlignment="1" applyProtection="1">
      <alignment vertical="center"/>
    </xf>
    <xf numFmtId="0" fontId="25" fillId="0" borderId="2" xfId="1" applyFont="1" applyFill="1" applyBorder="1" applyAlignment="1" applyProtection="1">
      <alignment horizontal="center" vertical="center"/>
    </xf>
    <xf numFmtId="0" fontId="25" fillId="0" borderId="29" xfId="1" applyFont="1" applyFill="1" applyBorder="1" applyAlignment="1" applyProtection="1">
      <alignment horizontal="center" vertical="center"/>
    </xf>
    <xf numFmtId="49" fontId="12" fillId="0" borderId="34" xfId="1" applyNumberFormat="1" applyFont="1" applyFill="1" applyBorder="1" applyAlignment="1" applyProtection="1">
      <alignment vertical="center"/>
    </xf>
    <xf numFmtId="3" fontId="12" fillId="0" borderId="35" xfId="1" applyNumberFormat="1" applyFont="1" applyFill="1" applyBorder="1" applyAlignment="1" applyProtection="1">
      <alignment vertical="center"/>
      <protection locked="0"/>
    </xf>
    <xf numFmtId="3" fontId="12" fillId="0" borderId="36" xfId="1" applyNumberFormat="1" applyFont="1" applyFill="1" applyBorder="1" applyAlignment="1" applyProtection="1">
      <alignment vertical="center"/>
    </xf>
    <xf numFmtId="49" fontId="27" fillId="0" borderId="8" xfId="1" quotePrefix="1" applyNumberFormat="1" applyFont="1" applyFill="1" applyBorder="1" applyAlignment="1" applyProtection="1">
      <alignment horizontal="left" vertical="center" indent="1"/>
    </xf>
    <xf numFmtId="3" fontId="27" fillId="0" borderId="9" xfId="1" applyNumberFormat="1" applyFont="1" applyFill="1" applyBorder="1" applyAlignment="1" applyProtection="1">
      <alignment vertical="center"/>
      <protection locked="0"/>
    </xf>
    <xf numFmtId="3" fontId="27" fillId="0" borderId="10" xfId="1" applyNumberFormat="1" applyFont="1" applyFill="1" applyBorder="1" applyAlignment="1" applyProtection="1">
      <alignment vertical="center"/>
    </xf>
    <xf numFmtId="49" fontId="12" fillId="0" borderId="8" xfId="1" applyNumberFormat="1" applyFont="1" applyFill="1" applyBorder="1" applyAlignment="1" applyProtection="1">
      <alignment vertical="center"/>
    </xf>
    <xf numFmtId="3" fontId="12" fillId="0" borderId="9" xfId="1" applyNumberFormat="1" applyFont="1" applyFill="1" applyBorder="1" applyAlignment="1" applyProtection="1">
      <alignment vertical="center"/>
      <protection locked="0"/>
    </xf>
    <xf numFmtId="3" fontId="12" fillId="0" borderId="10" xfId="1" applyNumberFormat="1" applyFont="1" applyFill="1" applyBorder="1" applyAlignment="1" applyProtection="1">
      <alignment vertical="center"/>
    </xf>
    <xf numFmtId="49" fontId="25" fillId="0" borderId="3" xfId="1" applyNumberFormat="1" applyFont="1" applyFill="1" applyBorder="1" applyAlignment="1" applyProtection="1">
      <alignment vertical="center"/>
    </xf>
    <xf numFmtId="3" fontId="12" fillId="0" borderId="4" xfId="1" applyNumberFormat="1" applyFont="1" applyFill="1" applyBorder="1" applyAlignment="1" applyProtection="1">
      <alignment vertical="center"/>
    </xf>
    <xf numFmtId="3" fontId="12" fillId="0" borderId="5" xfId="1" applyNumberFormat="1" applyFont="1" applyFill="1" applyBorder="1" applyAlignment="1" applyProtection="1">
      <alignment vertical="center"/>
    </xf>
    <xf numFmtId="0" fontId="1" fillId="0" borderId="0" xfId="1" applyFill="1" applyAlignment="1" applyProtection="1">
      <alignment vertical="center"/>
    </xf>
    <xf numFmtId="49" fontId="12" fillId="0" borderId="8" xfId="1" applyNumberFormat="1" applyFont="1" applyFill="1" applyBorder="1" applyAlignment="1" applyProtection="1">
      <alignment horizontal="left" vertical="center"/>
    </xf>
    <xf numFmtId="49" fontId="12" fillId="0" borderId="8" xfId="1" applyNumberFormat="1" applyFont="1" applyFill="1" applyBorder="1" applyAlignment="1" applyProtection="1">
      <alignment vertical="center"/>
      <protection locked="0"/>
    </xf>
    <xf numFmtId="49" fontId="12" fillId="0" borderId="30" xfId="1" applyNumberFormat="1" applyFont="1" applyFill="1" applyBorder="1" applyAlignment="1" applyProtection="1">
      <alignment vertical="center"/>
      <protection locked="0"/>
    </xf>
    <xf numFmtId="3" fontId="12" fillId="0" borderId="31" xfId="1" applyNumberFormat="1" applyFont="1" applyFill="1" applyBorder="1" applyAlignment="1" applyProtection="1">
      <alignment vertical="center"/>
      <protection locked="0"/>
    </xf>
    <xf numFmtId="165" fontId="1" fillId="0" borderId="0" xfId="10" applyNumberFormat="1" applyFont="1" applyFill="1"/>
    <xf numFmtId="164" fontId="20" fillId="0" borderId="27" xfId="2" applyNumberFormat="1" applyFont="1" applyFill="1" applyBorder="1" applyAlignment="1" applyProtection="1">
      <alignment horizontal="left" vertical="center"/>
    </xf>
    <xf numFmtId="164" fontId="6" fillId="0" borderId="0" xfId="2" applyNumberFormat="1" applyFont="1" applyFill="1" applyBorder="1" applyAlignment="1" applyProtection="1">
      <alignment horizontal="center" vertical="center"/>
    </xf>
    <xf numFmtId="164" fontId="20" fillId="0" borderId="27" xfId="2" applyNumberFormat="1" applyFont="1" applyFill="1" applyBorder="1" applyAlignment="1" applyProtection="1">
      <alignment horizontal="left"/>
    </xf>
    <xf numFmtId="0" fontId="24" fillId="0" borderId="0" xfId="2" applyFont="1" applyFill="1" applyAlignment="1" applyProtection="1">
      <alignment horizontal="center"/>
    </xf>
    <xf numFmtId="164" fontId="25" fillId="0" borderId="22" xfId="1" applyNumberFormat="1" applyFont="1" applyFill="1" applyBorder="1" applyAlignment="1" applyProtection="1">
      <alignment horizontal="center" vertical="center" wrapText="1"/>
    </xf>
    <xf numFmtId="164" fontId="25" fillId="0" borderId="23" xfId="1" applyNumberFormat="1" applyFont="1" applyFill="1" applyBorder="1" applyAlignment="1" applyProtection="1">
      <alignment horizontal="center" vertical="center" wrapText="1"/>
    </xf>
    <xf numFmtId="164" fontId="28" fillId="0" borderId="43" xfId="1" applyNumberFormat="1" applyFont="1" applyFill="1" applyBorder="1" applyAlignment="1" applyProtection="1">
      <alignment horizontal="center" vertical="center" wrapText="1"/>
    </xf>
    <xf numFmtId="164" fontId="25" fillId="0" borderId="44" xfId="1" applyNumberFormat="1" applyFont="1" applyFill="1" applyBorder="1" applyAlignment="1" applyProtection="1">
      <alignment horizontal="center" vertical="center" wrapText="1"/>
    </xf>
    <xf numFmtId="164" fontId="25" fillId="0" borderId="45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0" fontId="5" fillId="0" borderId="20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9" fillId="0" borderId="22" xfId="1" applyFont="1" applyFill="1" applyBorder="1" applyAlignment="1" applyProtection="1">
      <alignment horizontal="center" vertical="center" wrapText="1"/>
    </xf>
    <xf numFmtId="0" fontId="9" fillId="0" borderId="23" xfId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19" xfId="1" applyNumberFormat="1" applyFont="1" applyFill="1" applyBorder="1" applyAlignment="1" applyProtection="1">
      <alignment horizontal="center" vertical="center" wrapText="1"/>
    </xf>
    <xf numFmtId="164" fontId="5" fillId="0" borderId="47" xfId="1" applyNumberFormat="1" applyFont="1" applyFill="1" applyBorder="1" applyAlignment="1" applyProtection="1">
      <alignment horizontal="center" vertical="center" wrapText="1"/>
    </xf>
    <xf numFmtId="164" fontId="5" fillId="0" borderId="43" xfId="1" applyNumberFormat="1" applyFont="1" applyFill="1" applyBorder="1" applyAlignment="1" applyProtection="1">
      <alignment horizontal="center" vertical="center" wrapText="1"/>
    </xf>
    <xf numFmtId="164" fontId="5" fillId="0" borderId="48" xfId="1" applyNumberFormat="1" applyFont="1" applyFill="1" applyBorder="1" applyAlignment="1" applyProtection="1">
      <alignment horizontal="center" vertical="center" wrapText="1"/>
    </xf>
    <xf numFmtId="164" fontId="5" fillId="0" borderId="49" xfId="1" applyNumberFormat="1" applyFont="1" applyFill="1" applyBorder="1" applyAlignment="1" applyProtection="1">
      <alignment horizontal="center" vertical="center" wrapText="1"/>
    </xf>
    <xf numFmtId="164" fontId="5" fillId="0" borderId="27" xfId="1" applyNumberFormat="1" applyFont="1" applyFill="1" applyBorder="1" applyAlignment="1" applyProtection="1">
      <alignment horizontal="center" vertical="center" wrapText="1"/>
    </xf>
    <xf numFmtId="164" fontId="5" fillId="0" borderId="50" xfId="1" applyNumberFormat="1" applyFont="1" applyFill="1" applyBorder="1" applyAlignment="1" applyProtection="1">
      <alignment horizontal="center" vertical="center" wrapText="1"/>
    </xf>
    <xf numFmtId="0" fontId="24" fillId="0" borderId="0" xfId="3" applyFont="1" applyFill="1" applyAlignment="1" applyProtection="1">
      <alignment horizontal="center" wrapText="1"/>
    </xf>
    <xf numFmtId="0" fontId="24" fillId="0" borderId="0" xfId="3" applyFont="1" applyFill="1" applyAlignment="1" applyProtection="1">
      <alignment horizontal="center"/>
    </xf>
    <xf numFmtId="0" fontId="29" fillId="0" borderId="20" xfId="3" applyFont="1" applyFill="1" applyBorder="1" applyAlignment="1" applyProtection="1">
      <alignment horizontal="left" vertical="center" indent="1"/>
    </xf>
    <xf numFmtId="0" fontId="29" fillId="0" borderId="19" xfId="3" applyFont="1" applyFill="1" applyBorder="1" applyAlignment="1" applyProtection="1">
      <alignment horizontal="left" vertical="center" indent="1"/>
    </xf>
    <xf numFmtId="0" fontId="29" fillId="0" borderId="17" xfId="3" applyFont="1" applyFill="1" applyBorder="1" applyAlignment="1" applyProtection="1">
      <alignment horizontal="left" vertical="center" indent="1"/>
    </xf>
    <xf numFmtId="0" fontId="32" fillId="0" borderId="53" xfId="4" applyFont="1" applyBorder="1" applyAlignment="1">
      <alignment horizontal="center"/>
    </xf>
    <xf numFmtId="0" fontId="32" fillId="0" borderId="37" xfId="4" applyFont="1" applyBorder="1" applyAlignment="1">
      <alignment horizontal="center"/>
    </xf>
    <xf numFmtId="14" fontId="32" fillId="0" borderId="53" xfId="4" applyNumberFormat="1" applyFont="1" applyBorder="1" applyAlignment="1">
      <alignment horizontal="center"/>
    </xf>
    <xf numFmtId="0" fontId="32" fillId="0" borderId="31" xfId="5" applyFont="1" applyBorder="1" applyAlignment="1">
      <alignment horizontal="center" vertical="center" wrapText="1"/>
    </xf>
    <xf numFmtId="0" fontId="32" fillId="0" borderId="26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0" fontId="24" fillId="0" borderId="0" xfId="2" applyFont="1" applyFill="1" applyAlignment="1" applyProtection="1">
      <alignment horizontal="center" wrapText="1"/>
    </xf>
    <xf numFmtId="0" fontId="12" fillId="0" borderId="0" xfId="2" applyFont="1" applyFill="1" applyBorder="1" applyAlignment="1" applyProtection="1">
      <alignment horizontal="left" vertical="center" wrapText="1"/>
    </xf>
    <xf numFmtId="0" fontId="1" fillId="0" borderId="0" xfId="1" applyFont="1" applyFill="1" applyAlignment="1" applyProtection="1">
      <alignment horizontal="left" wrapText="1"/>
    </xf>
    <xf numFmtId="0" fontId="1" fillId="0" borderId="0" xfId="1" applyFill="1" applyAlignment="1" applyProtection="1">
      <alignment horizontal="left"/>
    </xf>
    <xf numFmtId="0" fontId="39" fillId="0" borderId="0" xfId="1" applyFont="1" applyFill="1" applyBorder="1" applyAlignment="1" applyProtection="1">
      <alignment horizontal="right"/>
    </xf>
  </cellXfs>
  <cellStyles count="11">
    <cellStyle name="Ezres" xfId="10" builtinId="3"/>
    <cellStyle name="Ezres 2" xfId="6"/>
    <cellStyle name="Ezres 3" xfId="7"/>
    <cellStyle name="Hiperhivatkozás" xfId="8"/>
    <cellStyle name="Már látott hiperhivatkozás" xfId="9"/>
    <cellStyle name="Normál" xfId="0" builtinId="0"/>
    <cellStyle name="Normál 2" xfId="1"/>
    <cellStyle name="Normál_KVRENMUNKA" xfId="2"/>
    <cellStyle name="Normál_Létszám(15. tábla) 2" xfId="5"/>
    <cellStyle name="Normál_Létszámtábla. (2) 2" xfId="4"/>
    <cellStyle name="Normál_SEGEDLETEK" xfId="3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kumentumok/SkyDrive/Dokumentumok/Munkahelyi%20dokumentumok/Analitika,%20NYOMTATV&#193;NY/ERVIK%20CD/2017/Terv_Z&#225;rsz_CD_TKT/szabaly/KVIHAT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sz.mell."/>
      <sheetName val="2.1.sz.mell  "/>
      <sheetName val="2.2.sz.mell  "/>
      <sheetName val="3. sz. mell "/>
      <sheetName val="4. sz. mell "/>
      <sheetName val="5. sz. mell.  "/>
      <sheetName val="6. sz. mell."/>
      <sheetName val="7. sz. mell."/>
      <sheetName val="8. sz. mell. "/>
      <sheetName val="9. sz. mell"/>
      <sheetName val="10. sz. mell"/>
      <sheetName val="11.sz.mell"/>
      <sheetName val="1. sz tájékoztató tábla"/>
      <sheetName val="2.sz tájékoztató t."/>
      <sheetName val="3. sz tájékoztató k"/>
      <sheetName val="4. sz. tájékoztató k."/>
      <sheetName val="5. sz tájékoztató k."/>
    </sheetNames>
    <sheetDataSet>
      <sheetData sheetId="0">
        <row r="3">
          <cell r="C3" t="str">
            <v>2017. évi előirányzat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F7" t="str">
            <v>Forintban!</v>
          </cell>
        </row>
      </sheetData>
      <sheetData sheetId="12">
        <row r="3">
          <cell r="E3" t="str">
            <v>Forintban!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7"/>
  <sheetViews>
    <sheetView view="pageBreakPreview" topLeftCell="A40" zoomScaleNormal="120" zoomScaleSheetLayoutView="100" workbookViewId="0">
      <selection activeCell="C3" sqref="C3"/>
    </sheetView>
  </sheetViews>
  <sheetFormatPr defaultRowHeight="15.75"/>
  <cols>
    <col min="1" max="1" width="8.140625" style="128" customWidth="1"/>
    <col min="2" max="2" width="78.5703125" style="128" customWidth="1"/>
    <col min="3" max="3" width="18.5703125" style="129" customWidth="1"/>
    <col min="4" max="7" width="18.5703125" style="129" hidden="1" customWidth="1"/>
    <col min="8" max="8" width="7.7109375" style="69" customWidth="1"/>
    <col min="9" max="260" width="9.140625" style="69"/>
    <col min="261" max="261" width="8.140625" style="69" customWidth="1"/>
    <col min="262" max="262" width="78.5703125" style="69" customWidth="1"/>
    <col min="263" max="263" width="18.5703125" style="69" customWidth="1"/>
    <col min="264" max="264" width="7.7109375" style="69" customWidth="1"/>
    <col min="265" max="516" width="9.140625" style="69"/>
    <col min="517" max="517" width="8.140625" style="69" customWidth="1"/>
    <col min="518" max="518" width="78.5703125" style="69" customWidth="1"/>
    <col min="519" max="519" width="18.5703125" style="69" customWidth="1"/>
    <col min="520" max="520" width="7.7109375" style="69" customWidth="1"/>
    <col min="521" max="772" width="9.140625" style="69"/>
    <col min="773" max="773" width="8.140625" style="69" customWidth="1"/>
    <col min="774" max="774" width="78.5703125" style="69" customWidth="1"/>
    <col min="775" max="775" width="18.5703125" style="69" customWidth="1"/>
    <col min="776" max="776" width="7.7109375" style="69" customWidth="1"/>
    <col min="777" max="1028" width="9.140625" style="69"/>
    <col min="1029" max="1029" width="8.140625" style="69" customWidth="1"/>
    <col min="1030" max="1030" width="78.5703125" style="69" customWidth="1"/>
    <col min="1031" max="1031" width="18.5703125" style="69" customWidth="1"/>
    <col min="1032" max="1032" width="7.7109375" style="69" customWidth="1"/>
    <col min="1033" max="1284" width="9.140625" style="69"/>
    <col min="1285" max="1285" width="8.140625" style="69" customWidth="1"/>
    <col min="1286" max="1286" width="78.5703125" style="69" customWidth="1"/>
    <col min="1287" max="1287" width="18.5703125" style="69" customWidth="1"/>
    <col min="1288" max="1288" width="7.7109375" style="69" customWidth="1"/>
    <col min="1289" max="1540" width="9.140625" style="69"/>
    <col min="1541" max="1541" width="8.140625" style="69" customWidth="1"/>
    <col min="1542" max="1542" width="78.5703125" style="69" customWidth="1"/>
    <col min="1543" max="1543" width="18.5703125" style="69" customWidth="1"/>
    <col min="1544" max="1544" width="7.7109375" style="69" customWidth="1"/>
    <col min="1545" max="1796" width="9.140625" style="69"/>
    <col min="1797" max="1797" width="8.140625" style="69" customWidth="1"/>
    <col min="1798" max="1798" width="78.5703125" style="69" customWidth="1"/>
    <col min="1799" max="1799" width="18.5703125" style="69" customWidth="1"/>
    <col min="1800" max="1800" width="7.7109375" style="69" customWidth="1"/>
    <col min="1801" max="2052" width="9.140625" style="69"/>
    <col min="2053" max="2053" width="8.140625" style="69" customWidth="1"/>
    <col min="2054" max="2054" width="78.5703125" style="69" customWidth="1"/>
    <col min="2055" max="2055" width="18.5703125" style="69" customWidth="1"/>
    <col min="2056" max="2056" width="7.7109375" style="69" customWidth="1"/>
    <col min="2057" max="2308" width="9.140625" style="69"/>
    <col min="2309" max="2309" width="8.140625" style="69" customWidth="1"/>
    <col min="2310" max="2310" width="78.5703125" style="69" customWidth="1"/>
    <col min="2311" max="2311" width="18.5703125" style="69" customWidth="1"/>
    <col min="2312" max="2312" width="7.7109375" style="69" customWidth="1"/>
    <col min="2313" max="2564" width="9.140625" style="69"/>
    <col min="2565" max="2565" width="8.140625" style="69" customWidth="1"/>
    <col min="2566" max="2566" width="78.5703125" style="69" customWidth="1"/>
    <col min="2567" max="2567" width="18.5703125" style="69" customWidth="1"/>
    <col min="2568" max="2568" width="7.7109375" style="69" customWidth="1"/>
    <col min="2569" max="2820" width="9.140625" style="69"/>
    <col min="2821" max="2821" width="8.140625" style="69" customWidth="1"/>
    <col min="2822" max="2822" width="78.5703125" style="69" customWidth="1"/>
    <col min="2823" max="2823" width="18.5703125" style="69" customWidth="1"/>
    <col min="2824" max="2824" width="7.7109375" style="69" customWidth="1"/>
    <col min="2825" max="3076" width="9.140625" style="69"/>
    <col min="3077" max="3077" width="8.140625" style="69" customWidth="1"/>
    <col min="3078" max="3078" width="78.5703125" style="69" customWidth="1"/>
    <col min="3079" max="3079" width="18.5703125" style="69" customWidth="1"/>
    <col min="3080" max="3080" width="7.7109375" style="69" customWidth="1"/>
    <col min="3081" max="3332" width="9.140625" style="69"/>
    <col min="3333" max="3333" width="8.140625" style="69" customWidth="1"/>
    <col min="3334" max="3334" width="78.5703125" style="69" customWidth="1"/>
    <col min="3335" max="3335" width="18.5703125" style="69" customWidth="1"/>
    <col min="3336" max="3336" width="7.7109375" style="69" customWidth="1"/>
    <col min="3337" max="3588" width="9.140625" style="69"/>
    <col min="3589" max="3589" width="8.140625" style="69" customWidth="1"/>
    <col min="3590" max="3590" width="78.5703125" style="69" customWidth="1"/>
    <col min="3591" max="3591" width="18.5703125" style="69" customWidth="1"/>
    <col min="3592" max="3592" width="7.7109375" style="69" customWidth="1"/>
    <col min="3593" max="3844" width="9.140625" style="69"/>
    <col min="3845" max="3845" width="8.140625" style="69" customWidth="1"/>
    <col min="3846" max="3846" width="78.5703125" style="69" customWidth="1"/>
    <col min="3847" max="3847" width="18.5703125" style="69" customWidth="1"/>
    <col min="3848" max="3848" width="7.7109375" style="69" customWidth="1"/>
    <col min="3849" max="4100" width="9.140625" style="69"/>
    <col min="4101" max="4101" width="8.140625" style="69" customWidth="1"/>
    <col min="4102" max="4102" width="78.5703125" style="69" customWidth="1"/>
    <col min="4103" max="4103" width="18.5703125" style="69" customWidth="1"/>
    <col min="4104" max="4104" width="7.7109375" style="69" customWidth="1"/>
    <col min="4105" max="4356" width="9.140625" style="69"/>
    <col min="4357" max="4357" width="8.140625" style="69" customWidth="1"/>
    <col min="4358" max="4358" width="78.5703125" style="69" customWidth="1"/>
    <col min="4359" max="4359" width="18.5703125" style="69" customWidth="1"/>
    <col min="4360" max="4360" width="7.7109375" style="69" customWidth="1"/>
    <col min="4361" max="4612" width="9.140625" style="69"/>
    <col min="4613" max="4613" width="8.140625" style="69" customWidth="1"/>
    <col min="4614" max="4614" width="78.5703125" style="69" customWidth="1"/>
    <col min="4615" max="4615" width="18.5703125" style="69" customWidth="1"/>
    <col min="4616" max="4616" width="7.7109375" style="69" customWidth="1"/>
    <col min="4617" max="4868" width="9.140625" style="69"/>
    <col min="4869" max="4869" width="8.140625" style="69" customWidth="1"/>
    <col min="4870" max="4870" width="78.5703125" style="69" customWidth="1"/>
    <col min="4871" max="4871" width="18.5703125" style="69" customWidth="1"/>
    <col min="4872" max="4872" width="7.7109375" style="69" customWidth="1"/>
    <col min="4873" max="5124" width="9.140625" style="69"/>
    <col min="5125" max="5125" width="8.140625" style="69" customWidth="1"/>
    <col min="5126" max="5126" width="78.5703125" style="69" customWidth="1"/>
    <col min="5127" max="5127" width="18.5703125" style="69" customWidth="1"/>
    <col min="5128" max="5128" width="7.7109375" style="69" customWidth="1"/>
    <col min="5129" max="5380" width="9.140625" style="69"/>
    <col min="5381" max="5381" width="8.140625" style="69" customWidth="1"/>
    <col min="5382" max="5382" width="78.5703125" style="69" customWidth="1"/>
    <col min="5383" max="5383" width="18.5703125" style="69" customWidth="1"/>
    <col min="5384" max="5384" width="7.7109375" style="69" customWidth="1"/>
    <col min="5385" max="5636" width="9.140625" style="69"/>
    <col min="5637" max="5637" width="8.140625" style="69" customWidth="1"/>
    <col min="5638" max="5638" width="78.5703125" style="69" customWidth="1"/>
    <col min="5639" max="5639" width="18.5703125" style="69" customWidth="1"/>
    <col min="5640" max="5640" width="7.7109375" style="69" customWidth="1"/>
    <col min="5641" max="5892" width="9.140625" style="69"/>
    <col min="5893" max="5893" width="8.140625" style="69" customWidth="1"/>
    <col min="5894" max="5894" width="78.5703125" style="69" customWidth="1"/>
    <col min="5895" max="5895" width="18.5703125" style="69" customWidth="1"/>
    <col min="5896" max="5896" width="7.7109375" style="69" customWidth="1"/>
    <col min="5897" max="6148" width="9.140625" style="69"/>
    <col min="6149" max="6149" width="8.140625" style="69" customWidth="1"/>
    <col min="6150" max="6150" width="78.5703125" style="69" customWidth="1"/>
    <col min="6151" max="6151" width="18.5703125" style="69" customWidth="1"/>
    <col min="6152" max="6152" width="7.7109375" style="69" customWidth="1"/>
    <col min="6153" max="6404" width="9.140625" style="69"/>
    <col min="6405" max="6405" width="8.140625" style="69" customWidth="1"/>
    <col min="6406" max="6406" width="78.5703125" style="69" customWidth="1"/>
    <col min="6407" max="6407" width="18.5703125" style="69" customWidth="1"/>
    <col min="6408" max="6408" width="7.7109375" style="69" customWidth="1"/>
    <col min="6409" max="6660" width="9.140625" style="69"/>
    <col min="6661" max="6661" width="8.140625" style="69" customWidth="1"/>
    <col min="6662" max="6662" width="78.5703125" style="69" customWidth="1"/>
    <col min="6663" max="6663" width="18.5703125" style="69" customWidth="1"/>
    <col min="6664" max="6664" width="7.7109375" style="69" customWidth="1"/>
    <col min="6665" max="6916" width="9.140625" style="69"/>
    <col min="6917" max="6917" width="8.140625" style="69" customWidth="1"/>
    <col min="6918" max="6918" width="78.5703125" style="69" customWidth="1"/>
    <col min="6919" max="6919" width="18.5703125" style="69" customWidth="1"/>
    <col min="6920" max="6920" width="7.7109375" style="69" customWidth="1"/>
    <col min="6921" max="7172" width="9.140625" style="69"/>
    <col min="7173" max="7173" width="8.140625" style="69" customWidth="1"/>
    <col min="7174" max="7174" width="78.5703125" style="69" customWidth="1"/>
    <col min="7175" max="7175" width="18.5703125" style="69" customWidth="1"/>
    <col min="7176" max="7176" width="7.7109375" style="69" customWidth="1"/>
    <col min="7177" max="7428" width="9.140625" style="69"/>
    <col min="7429" max="7429" width="8.140625" style="69" customWidth="1"/>
    <col min="7430" max="7430" width="78.5703125" style="69" customWidth="1"/>
    <col min="7431" max="7431" width="18.5703125" style="69" customWidth="1"/>
    <col min="7432" max="7432" width="7.7109375" style="69" customWidth="1"/>
    <col min="7433" max="7684" width="9.140625" style="69"/>
    <col min="7685" max="7685" width="8.140625" style="69" customWidth="1"/>
    <col min="7686" max="7686" width="78.5703125" style="69" customWidth="1"/>
    <col min="7687" max="7687" width="18.5703125" style="69" customWidth="1"/>
    <col min="7688" max="7688" width="7.7109375" style="69" customWidth="1"/>
    <col min="7689" max="7940" width="9.140625" style="69"/>
    <col min="7941" max="7941" width="8.140625" style="69" customWidth="1"/>
    <col min="7942" max="7942" width="78.5703125" style="69" customWidth="1"/>
    <col min="7943" max="7943" width="18.5703125" style="69" customWidth="1"/>
    <col min="7944" max="7944" width="7.7109375" style="69" customWidth="1"/>
    <col min="7945" max="8196" width="9.140625" style="69"/>
    <col min="8197" max="8197" width="8.140625" style="69" customWidth="1"/>
    <col min="8198" max="8198" width="78.5703125" style="69" customWidth="1"/>
    <col min="8199" max="8199" width="18.5703125" style="69" customWidth="1"/>
    <col min="8200" max="8200" width="7.7109375" style="69" customWidth="1"/>
    <col min="8201" max="8452" width="9.140625" style="69"/>
    <col min="8453" max="8453" width="8.140625" style="69" customWidth="1"/>
    <col min="8454" max="8454" width="78.5703125" style="69" customWidth="1"/>
    <col min="8455" max="8455" width="18.5703125" style="69" customWidth="1"/>
    <col min="8456" max="8456" width="7.7109375" style="69" customWidth="1"/>
    <col min="8457" max="8708" width="9.140625" style="69"/>
    <col min="8709" max="8709" width="8.140625" style="69" customWidth="1"/>
    <col min="8710" max="8710" width="78.5703125" style="69" customWidth="1"/>
    <col min="8711" max="8711" width="18.5703125" style="69" customWidth="1"/>
    <col min="8712" max="8712" width="7.7109375" style="69" customWidth="1"/>
    <col min="8713" max="8964" width="9.140625" style="69"/>
    <col min="8965" max="8965" width="8.140625" style="69" customWidth="1"/>
    <col min="8966" max="8966" width="78.5703125" style="69" customWidth="1"/>
    <col min="8967" max="8967" width="18.5703125" style="69" customWidth="1"/>
    <col min="8968" max="8968" width="7.7109375" style="69" customWidth="1"/>
    <col min="8969" max="9220" width="9.140625" style="69"/>
    <col min="9221" max="9221" width="8.140625" style="69" customWidth="1"/>
    <col min="9222" max="9222" width="78.5703125" style="69" customWidth="1"/>
    <col min="9223" max="9223" width="18.5703125" style="69" customWidth="1"/>
    <col min="9224" max="9224" width="7.7109375" style="69" customWidth="1"/>
    <col min="9225" max="9476" width="9.140625" style="69"/>
    <col min="9477" max="9477" width="8.140625" style="69" customWidth="1"/>
    <col min="9478" max="9478" width="78.5703125" style="69" customWidth="1"/>
    <col min="9479" max="9479" width="18.5703125" style="69" customWidth="1"/>
    <col min="9480" max="9480" width="7.7109375" style="69" customWidth="1"/>
    <col min="9481" max="9732" width="9.140625" style="69"/>
    <col min="9733" max="9733" width="8.140625" style="69" customWidth="1"/>
    <col min="9734" max="9734" width="78.5703125" style="69" customWidth="1"/>
    <col min="9735" max="9735" width="18.5703125" style="69" customWidth="1"/>
    <col min="9736" max="9736" width="7.7109375" style="69" customWidth="1"/>
    <col min="9737" max="9988" width="9.140625" style="69"/>
    <col min="9989" max="9989" width="8.140625" style="69" customWidth="1"/>
    <col min="9990" max="9990" width="78.5703125" style="69" customWidth="1"/>
    <col min="9991" max="9991" width="18.5703125" style="69" customWidth="1"/>
    <col min="9992" max="9992" width="7.7109375" style="69" customWidth="1"/>
    <col min="9993" max="10244" width="9.140625" style="69"/>
    <col min="10245" max="10245" width="8.140625" style="69" customWidth="1"/>
    <col min="10246" max="10246" width="78.5703125" style="69" customWidth="1"/>
    <col min="10247" max="10247" width="18.5703125" style="69" customWidth="1"/>
    <col min="10248" max="10248" width="7.7109375" style="69" customWidth="1"/>
    <col min="10249" max="10500" width="9.140625" style="69"/>
    <col min="10501" max="10501" width="8.140625" style="69" customWidth="1"/>
    <col min="10502" max="10502" width="78.5703125" style="69" customWidth="1"/>
    <col min="10503" max="10503" width="18.5703125" style="69" customWidth="1"/>
    <col min="10504" max="10504" width="7.7109375" style="69" customWidth="1"/>
    <col min="10505" max="10756" width="9.140625" style="69"/>
    <col min="10757" max="10757" width="8.140625" style="69" customWidth="1"/>
    <col min="10758" max="10758" width="78.5703125" style="69" customWidth="1"/>
    <col min="10759" max="10759" width="18.5703125" style="69" customWidth="1"/>
    <col min="10760" max="10760" width="7.7109375" style="69" customWidth="1"/>
    <col min="10761" max="11012" width="9.140625" style="69"/>
    <col min="11013" max="11013" width="8.140625" style="69" customWidth="1"/>
    <col min="11014" max="11014" width="78.5703125" style="69" customWidth="1"/>
    <col min="11015" max="11015" width="18.5703125" style="69" customWidth="1"/>
    <col min="11016" max="11016" width="7.7109375" style="69" customWidth="1"/>
    <col min="11017" max="11268" width="9.140625" style="69"/>
    <col min="11269" max="11269" width="8.140625" style="69" customWidth="1"/>
    <col min="11270" max="11270" width="78.5703125" style="69" customWidth="1"/>
    <col min="11271" max="11271" width="18.5703125" style="69" customWidth="1"/>
    <col min="11272" max="11272" width="7.7109375" style="69" customWidth="1"/>
    <col min="11273" max="11524" width="9.140625" style="69"/>
    <col min="11525" max="11525" width="8.140625" style="69" customWidth="1"/>
    <col min="11526" max="11526" width="78.5703125" style="69" customWidth="1"/>
    <col min="11527" max="11527" width="18.5703125" style="69" customWidth="1"/>
    <col min="11528" max="11528" width="7.7109375" style="69" customWidth="1"/>
    <col min="11529" max="11780" width="9.140625" style="69"/>
    <col min="11781" max="11781" width="8.140625" style="69" customWidth="1"/>
    <col min="11782" max="11782" width="78.5703125" style="69" customWidth="1"/>
    <col min="11783" max="11783" width="18.5703125" style="69" customWidth="1"/>
    <col min="11784" max="11784" width="7.7109375" style="69" customWidth="1"/>
    <col min="11785" max="12036" width="9.140625" style="69"/>
    <col min="12037" max="12037" width="8.140625" style="69" customWidth="1"/>
    <col min="12038" max="12038" width="78.5703125" style="69" customWidth="1"/>
    <col min="12039" max="12039" width="18.5703125" style="69" customWidth="1"/>
    <col min="12040" max="12040" width="7.7109375" style="69" customWidth="1"/>
    <col min="12041" max="12292" width="9.140625" style="69"/>
    <col min="12293" max="12293" width="8.140625" style="69" customWidth="1"/>
    <col min="12294" max="12294" width="78.5703125" style="69" customWidth="1"/>
    <col min="12295" max="12295" width="18.5703125" style="69" customWidth="1"/>
    <col min="12296" max="12296" width="7.7109375" style="69" customWidth="1"/>
    <col min="12297" max="12548" width="9.140625" style="69"/>
    <col min="12549" max="12549" width="8.140625" style="69" customWidth="1"/>
    <col min="12550" max="12550" width="78.5703125" style="69" customWidth="1"/>
    <col min="12551" max="12551" width="18.5703125" style="69" customWidth="1"/>
    <col min="12552" max="12552" width="7.7109375" style="69" customWidth="1"/>
    <col min="12553" max="12804" width="9.140625" style="69"/>
    <col min="12805" max="12805" width="8.140625" style="69" customWidth="1"/>
    <col min="12806" max="12806" width="78.5703125" style="69" customWidth="1"/>
    <col min="12807" max="12807" width="18.5703125" style="69" customWidth="1"/>
    <col min="12808" max="12808" width="7.7109375" style="69" customWidth="1"/>
    <col min="12809" max="13060" width="9.140625" style="69"/>
    <col min="13061" max="13061" width="8.140625" style="69" customWidth="1"/>
    <col min="13062" max="13062" width="78.5703125" style="69" customWidth="1"/>
    <col min="13063" max="13063" width="18.5703125" style="69" customWidth="1"/>
    <col min="13064" max="13064" width="7.7109375" style="69" customWidth="1"/>
    <col min="13065" max="13316" width="9.140625" style="69"/>
    <col min="13317" max="13317" width="8.140625" style="69" customWidth="1"/>
    <col min="13318" max="13318" width="78.5703125" style="69" customWidth="1"/>
    <col min="13319" max="13319" width="18.5703125" style="69" customWidth="1"/>
    <col min="13320" max="13320" width="7.7109375" style="69" customWidth="1"/>
    <col min="13321" max="13572" width="9.140625" style="69"/>
    <col min="13573" max="13573" width="8.140625" style="69" customWidth="1"/>
    <col min="13574" max="13574" width="78.5703125" style="69" customWidth="1"/>
    <col min="13575" max="13575" width="18.5703125" style="69" customWidth="1"/>
    <col min="13576" max="13576" width="7.7109375" style="69" customWidth="1"/>
    <col min="13577" max="13828" width="9.140625" style="69"/>
    <col min="13829" max="13829" width="8.140625" style="69" customWidth="1"/>
    <col min="13830" max="13830" width="78.5703125" style="69" customWidth="1"/>
    <col min="13831" max="13831" width="18.5703125" style="69" customWidth="1"/>
    <col min="13832" max="13832" width="7.7109375" style="69" customWidth="1"/>
    <col min="13833" max="14084" width="9.140625" style="69"/>
    <col min="14085" max="14085" width="8.140625" style="69" customWidth="1"/>
    <col min="14086" max="14086" width="78.5703125" style="69" customWidth="1"/>
    <col min="14087" max="14087" width="18.5703125" style="69" customWidth="1"/>
    <col min="14088" max="14088" width="7.7109375" style="69" customWidth="1"/>
    <col min="14089" max="14340" width="9.140625" style="69"/>
    <col min="14341" max="14341" width="8.140625" style="69" customWidth="1"/>
    <col min="14342" max="14342" width="78.5703125" style="69" customWidth="1"/>
    <col min="14343" max="14343" width="18.5703125" style="69" customWidth="1"/>
    <col min="14344" max="14344" width="7.7109375" style="69" customWidth="1"/>
    <col min="14345" max="14596" width="9.140625" style="69"/>
    <col min="14597" max="14597" width="8.140625" style="69" customWidth="1"/>
    <col min="14598" max="14598" width="78.5703125" style="69" customWidth="1"/>
    <col min="14599" max="14599" width="18.5703125" style="69" customWidth="1"/>
    <col min="14600" max="14600" width="7.7109375" style="69" customWidth="1"/>
    <col min="14601" max="14852" width="9.140625" style="69"/>
    <col min="14853" max="14853" width="8.140625" style="69" customWidth="1"/>
    <col min="14854" max="14854" width="78.5703125" style="69" customWidth="1"/>
    <col min="14855" max="14855" width="18.5703125" style="69" customWidth="1"/>
    <col min="14856" max="14856" width="7.7109375" style="69" customWidth="1"/>
    <col min="14857" max="15108" width="9.140625" style="69"/>
    <col min="15109" max="15109" width="8.140625" style="69" customWidth="1"/>
    <col min="15110" max="15110" width="78.5703125" style="69" customWidth="1"/>
    <col min="15111" max="15111" width="18.5703125" style="69" customWidth="1"/>
    <col min="15112" max="15112" width="7.7109375" style="69" customWidth="1"/>
    <col min="15113" max="15364" width="9.140625" style="69"/>
    <col min="15365" max="15365" width="8.140625" style="69" customWidth="1"/>
    <col min="15366" max="15366" width="78.5703125" style="69" customWidth="1"/>
    <col min="15367" max="15367" width="18.5703125" style="69" customWidth="1"/>
    <col min="15368" max="15368" width="7.7109375" style="69" customWidth="1"/>
    <col min="15369" max="15620" width="9.140625" style="69"/>
    <col min="15621" max="15621" width="8.140625" style="69" customWidth="1"/>
    <col min="15622" max="15622" width="78.5703125" style="69" customWidth="1"/>
    <col min="15623" max="15623" width="18.5703125" style="69" customWidth="1"/>
    <col min="15624" max="15624" width="7.7109375" style="69" customWidth="1"/>
    <col min="15625" max="15876" width="9.140625" style="69"/>
    <col min="15877" max="15877" width="8.140625" style="69" customWidth="1"/>
    <col min="15878" max="15878" width="78.5703125" style="69" customWidth="1"/>
    <col min="15879" max="15879" width="18.5703125" style="69" customWidth="1"/>
    <col min="15880" max="15880" width="7.7109375" style="69" customWidth="1"/>
    <col min="15881" max="16132" width="9.140625" style="69"/>
    <col min="16133" max="16133" width="8.140625" style="69" customWidth="1"/>
    <col min="16134" max="16134" width="78.5703125" style="69" customWidth="1"/>
    <col min="16135" max="16135" width="18.5703125" style="69" customWidth="1"/>
    <col min="16136" max="16136" width="7.7109375" style="69" customWidth="1"/>
    <col min="16137" max="16384" width="9.140625" style="69"/>
  </cols>
  <sheetData>
    <row r="1" spans="1:7" ht="15.95" customHeight="1">
      <c r="A1" s="365" t="s">
        <v>107</v>
      </c>
      <c r="B1" s="365"/>
      <c r="C1" s="365"/>
      <c r="D1" s="211"/>
      <c r="E1" s="211"/>
      <c r="F1" s="211"/>
      <c r="G1" s="211"/>
    </row>
    <row r="2" spans="1:7" ht="15.95" customHeight="1" thickBot="1">
      <c r="A2" s="364" t="s">
        <v>108</v>
      </c>
      <c r="B2" s="364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" customHeight="1" thickBot="1">
      <c r="A3" s="71" t="s">
        <v>110</v>
      </c>
      <c r="B3" s="72" t="s">
        <v>111</v>
      </c>
      <c r="C3" s="73" t="s">
        <v>427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129997340</v>
      </c>
      <c r="D6" s="59">
        <f t="shared" ref="D6:G6" si="0">+D7+D8+D9+D10+D11</f>
        <v>0</v>
      </c>
      <c r="E6" s="59">
        <f t="shared" si="0"/>
        <v>0</v>
      </c>
      <c r="F6" s="59">
        <f t="shared" si="0"/>
        <v>0</v>
      </c>
      <c r="G6" s="59">
        <f t="shared" si="0"/>
        <v>0</v>
      </c>
    </row>
    <row r="7" spans="1:7" s="80" customFormat="1" ht="12" customHeight="1">
      <c r="A7" s="81" t="s">
        <v>12</v>
      </c>
      <c r="B7" s="82" t="s">
        <v>13</v>
      </c>
      <c r="C7" s="83">
        <f>'1.2.sz.mell.'!C7+'1.3.sz.mell.'!C7+'1.4.sz.mell.'!C7</f>
        <v>0</v>
      </c>
      <c r="D7" s="83">
        <f>'1.2.sz.mell.'!H7+'1.3.sz.mell.'!H7+'1.4.sz.mell.'!H7</f>
        <v>0</v>
      </c>
      <c r="E7" s="83">
        <f>'1.2.sz.mell.'!I7+'1.3.sz.mell.'!I7+'1.4.sz.mell.'!I7</f>
        <v>0</v>
      </c>
      <c r="F7" s="83">
        <f>'1.2.sz.mell.'!J7+'1.3.sz.mell.'!J7+'1.4.sz.mell.'!J7</f>
        <v>0</v>
      </c>
      <c r="G7" s="83">
        <f>'1.2.sz.mell.'!K7+'1.3.sz.mell.'!K7+'1.4.sz.mell.'!K7</f>
        <v>0</v>
      </c>
    </row>
    <row r="8" spans="1:7" s="80" customFormat="1" ht="12" customHeight="1">
      <c r="A8" s="84" t="s">
        <v>14</v>
      </c>
      <c r="B8" s="85" t="s">
        <v>113</v>
      </c>
      <c r="C8" s="86">
        <f>'1.2.sz.mell.'!C8+'1.3.sz.mell.'!C8+'1.4.sz.mell.'!C8</f>
        <v>0</v>
      </c>
      <c r="D8" s="86">
        <f>'1.2.sz.mell.'!H8+'1.3.sz.mell.'!H8+'1.4.sz.mell.'!H8</f>
        <v>0</v>
      </c>
      <c r="E8" s="86">
        <f>'1.2.sz.mell.'!I8+'1.3.sz.mell.'!I8+'1.4.sz.mell.'!I8</f>
        <v>0</v>
      </c>
      <c r="F8" s="86">
        <f>'1.2.sz.mell.'!J8+'1.3.sz.mell.'!J8+'1.4.sz.mell.'!J8</f>
        <v>0</v>
      </c>
      <c r="G8" s="86">
        <f>'1.2.sz.mell.'!K8+'1.3.sz.mell.'!K8+'1.4.sz.mell.'!K8</f>
        <v>0</v>
      </c>
    </row>
    <row r="9" spans="1:7" s="80" customFormat="1" ht="12" customHeight="1">
      <c r="A9" s="84" t="s">
        <v>16</v>
      </c>
      <c r="B9" s="85" t="s">
        <v>114</v>
      </c>
      <c r="C9" s="86">
        <f>'1.2.sz.mell.'!C9+'1.3.sz.mell.'!C9+'1.4.sz.mell.'!C9</f>
        <v>0</v>
      </c>
      <c r="D9" s="86">
        <f>'1.2.sz.mell.'!H9+'1.3.sz.mell.'!H9+'1.4.sz.mell.'!H9</f>
        <v>0</v>
      </c>
      <c r="E9" s="86">
        <f>'1.2.sz.mell.'!I9+'1.3.sz.mell.'!I9+'1.4.sz.mell.'!I9</f>
        <v>0</v>
      </c>
      <c r="F9" s="86">
        <f>'1.2.sz.mell.'!J9+'1.3.sz.mell.'!J9+'1.4.sz.mell.'!J9</f>
        <v>0</v>
      </c>
      <c r="G9" s="86">
        <f>'1.2.sz.mell.'!K9+'1.3.sz.mell.'!K9+'1.4.sz.mell.'!K9</f>
        <v>0</v>
      </c>
    </row>
    <row r="10" spans="1:7" s="80" customFormat="1" ht="12" customHeight="1">
      <c r="A10" s="84" t="s">
        <v>18</v>
      </c>
      <c r="B10" s="85" t="s">
        <v>115</v>
      </c>
      <c r="C10" s="86">
        <f>'1.2.sz.mell.'!C10+'1.3.sz.mell.'!C10+'1.4.sz.mell.'!C10</f>
        <v>0</v>
      </c>
      <c r="D10" s="86">
        <f>'1.2.sz.mell.'!H10+'1.3.sz.mell.'!H10+'1.4.sz.mell.'!H10</f>
        <v>0</v>
      </c>
      <c r="E10" s="86">
        <f>'1.2.sz.mell.'!I10+'1.3.sz.mell.'!I10+'1.4.sz.mell.'!I10</f>
        <v>0</v>
      </c>
      <c r="F10" s="86">
        <f>'1.2.sz.mell.'!J10+'1.3.sz.mell.'!J10+'1.4.sz.mell.'!J10</f>
        <v>0</v>
      </c>
      <c r="G10" s="86">
        <f>'1.2.sz.mell.'!K10+'1.3.sz.mell.'!K10+'1.4.sz.mell.'!K10</f>
        <v>0</v>
      </c>
    </row>
    <row r="11" spans="1:7" s="80" customFormat="1" ht="12" customHeight="1">
      <c r="A11" s="84" t="s">
        <v>116</v>
      </c>
      <c r="B11" s="85" t="s">
        <v>117</v>
      </c>
      <c r="C11" s="86">
        <f>'1.2.sz.mell.'!C11+'1.3.sz.mell.'!C11+'1.4.sz.mell.'!C11</f>
        <v>129997340</v>
      </c>
      <c r="D11" s="86">
        <f>'1.2.sz.mell.'!H11+'1.3.sz.mell.'!H11+'1.4.sz.mell.'!H11</f>
        <v>0</v>
      </c>
      <c r="E11" s="86">
        <f>'1.2.sz.mell.'!I11+'1.3.sz.mell.'!I11+'1.4.sz.mell.'!I11</f>
        <v>0</v>
      </c>
      <c r="F11" s="86">
        <f>'1.2.sz.mell.'!J11+'1.3.sz.mell.'!J11+'1.4.sz.mell.'!J11</f>
        <v>0</v>
      </c>
      <c r="G11" s="86">
        <f>'1.2.sz.mell.'!K11+'1.3.sz.mell.'!K11+'1.4.sz.mell.'!K11</f>
        <v>0</v>
      </c>
    </row>
    <row r="12" spans="1:7" s="80" customFormat="1" ht="12" customHeight="1" thickBot="1">
      <c r="A12" s="87" t="s">
        <v>118</v>
      </c>
      <c r="B12" s="88" t="s">
        <v>119</v>
      </c>
      <c r="C12" s="90">
        <f>'1.2.sz.mell.'!C12+'1.3.sz.mell.'!C12+'1.4.sz.mell.'!C12</f>
        <v>5594340</v>
      </c>
      <c r="D12" s="90">
        <f>'1.2.sz.mell.'!H12+'1.3.sz.mell.'!H12+'1.4.sz.mell.'!H12</f>
        <v>0</v>
      </c>
      <c r="E12" s="90">
        <f>'1.2.sz.mell.'!I12+'1.3.sz.mell.'!I12+'1.4.sz.mell.'!I12</f>
        <v>0</v>
      </c>
      <c r="F12" s="90">
        <f>'1.2.sz.mell.'!J12+'1.3.sz.mell.'!J12+'1.4.sz.mell.'!J12</f>
        <v>0</v>
      </c>
      <c r="G12" s="90">
        <f>'1.2.sz.mell.'!K12+'1.3.sz.mell.'!K12+'1.4.sz.mell.'!K12</f>
        <v>0</v>
      </c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>
        <f>'1.2.sz.mell.'!C14+'1.3.sz.mell.'!C14+'1.4.sz.mell.'!C14</f>
        <v>0</v>
      </c>
      <c r="D14" s="83">
        <f>'1.2.sz.mell.'!H14+'1.3.sz.mell.'!H14+'1.4.sz.mell.'!H14</f>
        <v>0</v>
      </c>
      <c r="E14" s="83">
        <f>'1.2.sz.mell.'!I14+'1.3.sz.mell.'!I14+'1.4.sz.mell.'!I14</f>
        <v>0</v>
      </c>
      <c r="F14" s="83">
        <f>'1.2.sz.mell.'!J14+'1.3.sz.mell.'!J14+'1.4.sz.mell.'!J14</f>
        <v>0</v>
      </c>
      <c r="G14" s="83">
        <f>'1.2.sz.mell.'!K14+'1.3.sz.mell.'!K14+'1.4.sz.mell.'!K14</f>
        <v>0</v>
      </c>
    </row>
    <row r="15" spans="1:7" s="80" customFormat="1" ht="12" customHeight="1">
      <c r="A15" s="84" t="s">
        <v>123</v>
      </c>
      <c r="B15" s="85" t="s">
        <v>124</v>
      </c>
      <c r="C15" s="86">
        <f>'1.2.sz.mell.'!C15+'1.3.sz.mell.'!C15+'1.4.sz.mell.'!C15</f>
        <v>0</v>
      </c>
      <c r="D15" s="86">
        <f>'1.2.sz.mell.'!H15+'1.3.sz.mell.'!H15+'1.4.sz.mell.'!H15</f>
        <v>0</v>
      </c>
      <c r="E15" s="86">
        <f>'1.2.sz.mell.'!I15+'1.3.sz.mell.'!I15+'1.4.sz.mell.'!I15</f>
        <v>0</v>
      </c>
      <c r="F15" s="86">
        <f>'1.2.sz.mell.'!J15+'1.3.sz.mell.'!J15+'1.4.sz.mell.'!J15</f>
        <v>0</v>
      </c>
      <c r="G15" s="86">
        <f>'1.2.sz.mell.'!K15+'1.3.sz.mell.'!K15+'1.4.sz.mell.'!K15</f>
        <v>0</v>
      </c>
    </row>
    <row r="16" spans="1:7" s="80" customFormat="1" ht="12" customHeight="1">
      <c r="A16" s="84" t="s">
        <v>125</v>
      </c>
      <c r="B16" s="85" t="s">
        <v>126</v>
      </c>
      <c r="C16" s="86">
        <f>'1.2.sz.mell.'!C16+'1.3.sz.mell.'!C16+'1.4.sz.mell.'!C16</f>
        <v>0</v>
      </c>
      <c r="D16" s="86">
        <f>'1.2.sz.mell.'!H16+'1.3.sz.mell.'!H16+'1.4.sz.mell.'!H16</f>
        <v>0</v>
      </c>
      <c r="E16" s="86">
        <f>'1.2.sz.mell.'!I16+'1.3.sz.mell.'!I16+'1.4.sz.mell.'!I16</f>
        <v>0</v>
      </c>
      <c r="F16" s="86">
        <f>'1.2.sz.mell.'!J16+'1.3.sz.mell.'!J16+'1.4.sz.mell.'!J16</f>
        <v>0</v>
      </c>
      <c r="G16" s="86">
        <f>'1.2.sz.mell.'!K16+'1.3.sz.mell.'!K16+'1.4.sz.mell.'!K16</f>
        <v>0</v>
      </c>
    </row>
    <row r="17" spans="1:7" s="80" customFormat="1" ht="12" customHeight="1">
      <c r="A17" s="84" t="s">
        <v>127</v>
      </c>
      <c r="B17" s="85" t="s">
        <v>128</v>
      </c>
      <c r="C17" s="86">
        <f>'1.2.sz.mell.'!C17+'1.3.sz.mell.'!C17+'1.4.sz.mell.'!C17</f>
        <v>0</v>
      </c>
      <c r="D17" s="86">
        <f>'1.2.sz.mell.'!H17+'1.3.sz.mell.'!H17+'1.4.sz.mell.'!H17</f>
        <v>0</v>
      </c>
      <c r="E17" s="86">
        <f>'1.2.sz.mell.'!I17+'1.3.sz.mell.'!I17+'1.4.sz.mell.'!I17</f>
        <v>0</v>
      </c>
      <c r="F17" s="86">
        <f>'1.2.sz.mell.'!J17+'1.3.sz.mell.'!J17+'1.4.sz.mell.'!J17</f>
        <v>0</v>
      </c>
      <c r="G17" s="86">
        <f>'1.2.sz.mell.'!K17+'1.3.sz.mell.'!K17+'1.4.sz.mell.'!K17</f>
        <v>0</v>
      </c>
    </row>
    <row r="18" spans="1:7" s="80" customFormat="1" ht="12" customHeight="1">
      <c r="A18" s="84" t="s">
        <v>129</v>
      </c>
      <c r="B18" s="85" t="s">
        <v>130</v>
      </c>
      <c r="C18" s="86">
        <f>'1.2.sz.mell.'!C18+'1.3.sz.mell.'!C18+'1.4.sz.mell.'!C18</f>
        <v>0</v>
      </c>
      <c r="D18" s="86">
        <f>'1.2.sz.mell.'!H18+'1.3.sz.mell.'!H18+'1.4.sz.mell.'!H18</f>
        <v>0</v>
      </c>
      <c r="E18" s="86">
        <f>'1.2.sz.mell.'!I18+'1.3.sz.mell.'!I18+'1.4.sz.mell.'!I18</f>
        <v>0</v>
      </c>
      <c r="F18" s="86">
        <f>'1.2.sz.mell.'!J18+'1.3.sz.mell.'!J18+'1.4.sz.mell.'!J18</f>
        <v>0</v>
      </c>
      <c r="G18" s="86">
        <f>'1.2.sz.mell.'!K18+'1.3.sz.mell.'!K18+'1.4.sz.mell.'!K18</f>
        <v>0</v>
      </c>
    </row>
    <row r="19" spans="1:7" s="80" customFormat="1" ht="12" customHeight="1" thickBot="1">
      <c r="A19" s="87" t="s">
        <v>131</v>
      </c>
      <c r="B19" s="88" t="s">
        <v>132</v>
      </c>
      <c r="C19" s="90">
        <f>'1.2.sz.mell.'!C19+'1.3.sz.mell.'!C19+'1.4.sz.mell.'!C19</f>
        <v>0</v>
      </c>
      <c r="D19" s="90">
        <f>'1.2.sz.mell.'!H19+'1.3.sz.mell.'!H19+'1.4.sz.mell.'!H19</f>
        <v>0</v>
      </c>
      <c r="E19" s="90">
        <f>'1.2.sz.mell.'!I19+'1.3.sz.mell.'!I19+'1.4.sz.mell.'!I19</f>
        <v>0</v>
      </c>
      <c r="F19" s="90">
        <f>'1.2.sz.mell.'!J19+'1.3.sz.mell.'!J19+'1.4.sz.mell.'!J19</f>
        <v>0</v>
      </c>
      <c r="G19" s="90">
        <f>'1.2.sz.mell.'!K19+'1.3.sz.mell.'!K19+'1.4.sz.mell.'!K19</f>
        <v>0</v>
      </c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'1.2.sz.mell.'!C21+'1.3.sz.mell.'!C21+'1.4.sz.mell.'!C21</f>
        <v>0</v>
      </c>
      <c r="D21" s="91">
        <f>'1.2.sz.mell.'!H21+'1.3.sz.mell.'!H21+'1.4.sz.mell.'!H21</f>
        <v>0</v>
      </c>
      <c r="E21" s="91">
        <f>'1.2.sz.mell.'!I21+'1.3.sz.mell.'!I21+'1.4.sz.mell.'!I21</f>
        <v>0</v>
      </c>
      <c r="F21" s="91">
        <f>'1.2.sz.mell.'!J21+'1.3.sz.mell.'!J21+'1.4.sz.mell.'!J21</f>
        <v>0</v>
      </c>
      <c r="G21" s="91">
        <f>'1.2.sz.mell.'!K21+'1.3.sz.mell.'!K21+'1.4.sz.mell.'!K21</f>
        <v>0</v>
      </c>
    </row>
    <row r="22" spans="1:7" s="80" customFormat="1" ht="12" hidden="1" customHeight="1">
      <c r="A22" s="84" t="s">
        <v>135</v>
      </c>
      <c r="B22" s="85" t="s">
        <v>136</v>
      </c>
      <c r="C22" s="86">
        <f>'1.2.sz.mell.'!C22+'1.3.sz.mell.'!C22+'1.4.sz.mell.'!C22</f>
        <v>0</v>
      </c>
      <c r="D22" s="86">
        <f>'1.2.sz.mell.'!H22+'1.3.sz.mell.'!H22+'1.4.sz.mell.'!H22</f>
        <v>0</v>
      </c>
      <c r="E22" s="86">
        <f>'1.2.sz.mell.'!I22+'1.3.sz.mell.'!I22+'1.4.sz.mell.'!I22</f>
        <v>0</v>
      </c>
      <c r="F22" s="86">
        <f>'1.2.sz.mell.'!J22+'1.3.sz.mell.'!J22+'1.4.sz.mell.'!J22</f>
        <v>0</v>
      </c>
      <c r="G22" s="86">
        <f>'1.2.sz.mell.'!K22+'1.3.sz.mell.'!K22+'1.4.sz.mell.'!K22</f>
        <v>0</v>
      </c>
    </row>
    <row r="23" spans="1:7" s="80" customFormat="1" ht="12" hidden="1" customHeight="1">
      <c r="A23" s="84" t="s">
        <v>137</v>
      </c>
      <c r="B23" s="85" t="s">
        <v>138</v>
      </c>
      <c r="C23" s="86">
        <f>'1.2.sz.mell.'!C23+'1.3.sz.mell.'!C23+'1.4.sz.mell.'!C23</f>
        <v>0</v>
      </c>
      <c r="D23" s="86">
        <f>'1.2.sz.mell.'!H23+'1.3.sz.mell.'!H23+'1.4.sz.mell.'!H23</f>
        <v>0</v>
      </c>
      <c r="E23" s="86">
        <f>'1.2.sz.mell.'!I23+'1.3.sz.mell.'!I23+'1.4.sz.mell.'!I23</f>
        <v>0</v>
      </c>
      <c r="F23" s="86">
        <f>'1.2.sz.mell.'!J23+'1.3.sz.mell.'!J23+'1.4.sz.mell.'!J23</f>
        <v>0</v>
      </c>
      <c r="G23" s="86">
        <f>'1.2.sz.mell.'!K23+'1.3.sz.mell.'!K23+'1.4.sz.mell.'!K23</f>
        <v>0</v>
      </c>
    </row>
    <row r="24" spans="1:7" s="80" customFormat="1" ht="12" hidden="1" customHeight="1">
      <c r="A24" s="84" t="s">
        <v>25</v>
      </c>
      <c r="B24" s="85" t="s">
        <v>139</v>
      </c>
      <c r="C24" s="86">
        <f>'1.2.sz.mell.'!C24+'1.3.sz.mell.'!C24+'1.4.sz.mell.'!C24</f>
        <v>0</v>
      </c>
      <c r="D24" s="86">
        <f>'1.2.sz.mell.'!H24+'1.3.sz.mell.'!H24+'1.4.sz.mell.'!H24</f>
        <v>0</v>
      </c>
      <c r="E24" s="86">
        <f>'1.2.sz.mell.'!I24+'1.3.sz.mell.'!I24+'1.4.sz.mell.'!I24</f>
        <v>0</v>
      </c>
      <c r="F24" s="86">
        <f>'1.2.sz.mell.'!J24+'1.3.sz.mell.'!J24+'1.4.sz.mell.'!J24</f>
        <v>0</v>
      </c>
      <c r="G24" s="86">
        <f>'1.2.sz.mell.'!K24+'1.3.sz.mell.'!K24+'1.4.sz.mell.'!K24</f>
        <v>0</v>
      </c>
    </row>
    <row r="25" spans="1:7" s="80" customFormat="1" ht="12" hidden="1" customHeight="1">
      <c r="A25" s="84" t="s">
        <v>27</v>
      </c>
      <c r="B25" s="85" t="s">
        <v>140</v>
      </c>
      <c r="C25" s="86">
        <f>'1.2.sz.mell.'!C25+'1.3.sz.mell.'!C25+'1.4.sz.mell.'!C25</f>
        <v>0</v>
      </c>
      <c r="D25" s="86">
        <f>'1.2.sz.mell.'!H25+'1.3.sz.mell.'!H25+'1.4.sz.mell.'!H25</f>
        <v>0</v>
      </c>
      <c r="E25" s="86">
        <f>'1.2.sz.mell.'!I25+'1.3.sz.mell.'!I25+'1.4.sz.mell.'!I25</f>
        <v>0</v>
      </c>
      <c r="F25" s="86">
        <f>'1.2.sz.mell.'!J25+'1.3.sz.mell.'!J25+'1.4.sz.mell.'!J25</f>
        <v>0</v>
      </c>
      <c r="G25" s="86">
        <f>'1.2.sz.mell.'!K25+'1.3.sz.mell.'!K25+'1.4.sz.mell.'!K25</f>
        <v>0</v>
      </c>
    </row>
    <row r="26" spans="1:7" s="80" customFormat="1" ht="12" hidden="1" customHeight="1" thickBot="1">
      <c r="A26" s="87" t="s">
        <v>141</v>
      </c>
      <c r="B26" s="88" t="s">
        <v>142</v>
      </c>
      <c r="C26" s="90">
        <f>'1.2.sz.mell.'!C26+'1.3.sz.mell.'!C26+'1.4.sz.mell.'!C26</f>
        <v>0</v>
      </c>
      <c r="D26" s="90">
        <f>'1.2.sz.mell.'!H26+'1.3.sz.mell.'!H26+'1.4.sz.mell.'!H26</f>
        <v>0</v>
      </c>
      <c r="E26" s="90">
        <f>'1.2.sz.mell.'!I26+'1.3.sz.mell.'!I26+'1.4.sz.mell.'!I26</f>
        <v>0</v>
      </c>
      <c r="F26" s="90">
        <f>'1.2.sz.mell.'!J26+'1.3.sz.mell.'!J26+'1.4.sz.mell.'!J26</f>
        <v>0</v>
      </c>
      <c r="G26" s="90">
        <f>'1.2.sz.mell.'!K26+'1.3.sz.mell.'!K26+'1.4.sz.mell.'!K26</f>
        <v>0</v>
      </c>
    </row>
    <row r="27" spans="1:7" s="80" customFormat="1" ht="12" customHeight="1" thickBot="1">
      <c r="A27" s="78" t="s">
        <v>29</v>
      </c>
      <c r="B27" s="79" t="s">
        <v>143</v>
      </c>
      <c r="C27" s="59">
        <f>SUM(C28:C37)</f>
        <v>96580000</v>
      </c>
      <c r="D27" s="59">
        <f t="shared" ref="D27:G27" si="3">SUM(D28:D37)</f>
        <v>0</v>
      </c>
      <c r="E27" s="59">
        <f t="shared" si="3"/>
        <v>0</v>
      </c>
      <c r="F27" s="59">
        <f t="shared" si="3"/>
        <v>0</v>
      </c>
      <c r="G27" s="59">
        <f t="shared" si="3"/>
        <v>0</v>
      </c>
    </row>
    <row r="28" spans="1:7" s="80" customFormat="1" ht="12" customHeight="1">
      <c r="A28" s="81" t="s">
        <v>31</v>
      </c>
      <c r="B28" s="82" t="s">
        <v>144</v>
      </c>
      <c r="C28" s="83">
        <f>'1.2.sz.mell.'!C28+'1.3.sz.mell.'!C28+'1.4.sz.mell.'!C28</f>
        <v>0</v>
      </c>
      <c r="D28" s="83">
        <f>'1.2.sz.mell.'!H28+'1.3.sz.mell.'!H28+'1.4.sz.mell.'!H28</f>
        <v>0</v>
      </c>
      <c r="E28" s="83">
        <f>'1.2.sz.mell.'!I28+'1.3.sz.mell.'!I28+'1.4.sz.mell.'!I28</f>
        <v>0</v>
      </c>
      <c r="F28" s="83">
        <f>'1.2.sz.mell.'!J28+'1.3.sz.mell.'!J28+'1.4.sz.mell.'!J28</f>
        <v>0</v>
      </c>
      <c r="G28" s="83">
        <f>'1.2.sz.mell.'!K28+'1.3.sz.mell.'!K28+'1.4.sz.mell.'!K28</f>
        <v>0</v>
      </c>
    </row>
    <row r="29" spans="1:7" s="80" customFormat="1" ht="12" customHeight="1">
      <c r="A29" s="84" t="s">
        <v>33</v>
      </c>
      <c r="B29" s="85" t="s">
        <v>145</v>
      </c>
      <c r="C29" s="86">
        <f>'1.2.sz.mell.'!C29+'1.3.sz.mell.'!C29+'1.4.sz.mell.'!C29</f>
        <v>0</v>
      </c>
      <c r="D29" s="86">
        <f>'1.2.sz.mell.'!H29+'1.3.sz.mell.'!H29+'1.4.sz.mell.'!H29</f>
        <v>0</v>
      </c>
      <c r="E29" s="86">
        <f>'1.2.sz.mell.'!I29+'1.3.sz.mell.'!I29+'1.4.sz.mell.'!I29</f>
        <v>0</v>
      </c>
      <c r="F29" s="86">
        <f>'1.2.sz.mell.'!J29+'1.3.sz.mell.'!J29+'1.4.sz.mell.'!J29</f>
        <v>0</v>
      </c>
      <c r="G29" s="86">
        <f>'1.2.sz.mell.'!K29+'1.3.sz.mell.'!K29+'1.4.sz.mell.'!K29</f>
        <v>0</v>
      </c>
    </row>
    <row r="30" spans="1:7" s="80" customFormat="1" ht="12" customHeight="1">
      <c r="A30" s="84" t="s">
        <v>35</v>
      </c>
      <c r="B30" s="85" t="s">
        <v>146</v>
      </c>
      <c r="C30" s="86">
        <f>'1.2.sz.mell.'!C30+'1.3.sz.mell.'!C30+'1.4.sz.mell.'!C30</f>
        <v>0</v>
      </c>
      <c r="D30" s="86">
        <f>'1.2.sz.mell.'!H30+'1.3.sz.mell.'!H30+'1.4.sz.mell.'!H30</f>
        <v>0</v>
      </c>
      <c r="E30" s="86">
        <f>'1.2.sz.mell.'!I30+'1.3.sz.mell.'!I30+'1.4.sz.mell.'!I30</f>
        <v>0</v>
      </c>
      <c r="F30" s="86">
        <f>'1.2.sz.mell.'!J30+'1.3.sz.mell.'!J30+'1.4.sz.mell.'!J30</f>
        <v>0</v>
      </c>
      <c r="G30" s="86">
        <f>'1.2.sz.mell.'!K30+'1.3.sz.mell.'!K30+'1.4.sz.mell.'!K30</f>
        <v>0</v>
      </c>
    </row>
    <row r="31" spans="1:7" s="80" customFormat="1" ht="12" customHeight="1">
      <c r="A31" s="84" t="s">
        <v>147</v>
      </c>
      <c r="B31" s="85" t="s">
        <v>148</v>
      </c>
      <c r="C31" s="86">
        <f>'1.2.sz.mell.'!C31+'1.3.sz.mell.'!C31+'1.4.sz.mell.'!C31</f>
        <v>0</v>
      </c>
      <c r="D31" s="86">
        <f>'1.2.sz.mell.'!H31+'1.3.sz.mell.'!H31+'1.4.sz.mell.'!H31</f>
        <v>0</v>
      </c>
      <c r="E31" s="86">
        <f>'1.2.sz.mell.'!I31+'1.3.sz.mell.'!I31+'1.4.sz.mell.'!I31</f>
        <v>0</v>
      </c>
      <c r="F31" s="86">
        <f>'1.2.sz.mell.'!J31+'1.3.sz.mell.'!J31+'1.4.sz.mell.'!J31</f>
        <v>0</v>
      </c>
      <c r="G31" s="86">
        <f>'1.2.sz.mell.'!K31+'1.3.sz.mell.'!K31+'1.4.sz.mell.'!K31</f>
        <v>0</v>
      </c>
    </row>
    <row r="32" spans="1:7" s="80" customFormat="1" ht="12" customHeight="1">
      <c r="A32" s="84" t="s">
        <v>149</v>
      </c>
      <c r="B32" s="85" t="s">
        <v>150</v>
      </c>
      <c r="C32" s="86">
        <f>'1.2.sz.mell.'!C32+'1.3.sz.mell.'!C32+'1.4.sz.mell.'!C32</f>
        <v>0</v>
      </c>
      <c r="D32" s="86">
        <f>'1.2.sz.mell.'!H32+'1.3.sz.mell.'!H32+'1.4.sz.mell.'!H32</f>
        <v>0</v>
      </c>
      <c r="E32" s="86">
        <f>'1.2.sz.mell.'!I32+'1.3.sz.mell.'!I32+'1.4.sz.mell.'!I32</f>
        <v>0</v>
      </c>
      <c r="F32" s="86">
        <f>'1.2.sz.mell.'!J32+'1.3.sz.mell.'!J32+'1.4.sz.mell.'!J32</f>
        <v>0</v>
      </c>
      <c r="G32" s="86">
        <f>'1.2.sz.mell.'!K32+'1.3.sz.mell.'!K32+'1.4.sz.mell.'!K32</f>
        <v>0</v>
      </c>
    </row>
    <row r="33" spans="1:7" s="80" customFormat="1" ht="12" customHeight="1">
      <c r="A33" s="84" t="s">
        <v>151</v>
      </c>
      <c r="B33" s="85" t="s">
        <v>152</v>
      </c>
      <c r="C33" s="86">
        <f>'1.2.sz.mell.'!C33+'1.3.sz.mell.'!C33+'1.4.sz.mell.'!C33</f>
        <v>0</v>
      </c>
      <c r="D33" s="86">
        <f>'1.2.sz.mell.'!H33+'1.3.sz.mell.'!H33+'1.4.sz.mell.'!H33</f>
        <v>0</v>
      </c>
      <c r="E33" s="86">
        <f>'1.2.sz.mell.'!I33+'1.3.sz.mell.'!I33+'1.4.sz.mell.'!I33</f>
        <v>0</v>
      </c>
      <c r="F33" s="86">
        <f>'1.2.sz.mell.'!J33+'1.3.sz.mell.'!J33+'1.4.sz.mell.'!J33</f>
        <v>0</v>
      </c>
      <c r="G33" s="86">
        <f>'1.2.sz.mell.'!K33+'1.3.sz.mell.'!K33+'1.4.sz.mell.'!K33</f>
        <v>0</v>
      </c>
    </row>
    <row r="34" spans="1:7" s="80" customFormat="1" ht="12" customHeight="1">
      <c r="A34" s="84" t="s">
        <v>153</v>
      </c>
      <c r="B34" s="85" t="s">
        <v>154</v>
      </c>
      <c r="C34" s="86">
        <f>'1.2.sz.mell.'!C34+'1.3.sz.mell.'!C34+'1.4.sz.mell.'!C34</f>
        <v>0</v>
      </c>
      <c r="D34" s="86">
        <f>'1.2.sz.mell.'!H34+'1.3.sz.mell.'!H34+'1.4.sz.mell.'!H34</f>
        <v>0</v>
      </c>
      <c r="E34" s="86">
        <f>'1.2.sz.mell.'!I34+'1.3.sz.mell.'!I34+'1.4.sz.mell.'!I34</f>
        <v>0</v>
      </c>
      <c r="F34" s="86">
        <f>'1.2.sz.mell.'!J34+'1.3.sz.mell.'!J34+'1.4.sz.mell.'!J34</f>
        <v>0</v>
      </c>
      <c r="G34" s="86">
        <f>'1.2.sz.mell.'!K34+'1.3.sz.mell.'!K34+'1.4.sz.mell.'!K34</f>
        <v>0</v>
      </c>
    </row>
    <row r="35" spans="1:7" s="80" customFormat="1" ht="12" customHeight="1">
      <c r="A35" s="84" t="s">
        <v>155</v>
      </c>
      <c r="B35" s="85" t="s">
        <v>156</v>
      </c>
      <c r="C35" s="86">
        <f>'1.2.sz.mell.'!C35+'1.3.sz.mell.'!C35+'1.4.sz.mell.'!C35</f>
        <v>0</v>
      </c>
      <c r="D35" s="86">
        <f>'1.2.sz.mell.'!H35+'1.3.sz.mell.'!H35+'1.4.sz.mell.'!H35</f>
        <v>0</v>
      </c>
      <c r="E35" s="86">
        <f>'1.2.sz.mell.'!I35+'1.3.sz.mell.'!I35+'1.4.sz.mell.'!I35</f>
        <v>0</v>
      </c>
      <c r="F35" s="86">
        <f>'1.2.sz.mell.'!J35+'1.3.sz.mell.'!J35+'1.4.sz.mell.'!J35</f>
        <v>0</v>
      </c>
      <c r="G35" s="86">
        <f>'1.2.sz.mell.'!K35+'1.3.sz.mell.'!K35+'1.4.sz.mell.'!K35</f>
        <v>0</v>
      </c>
    </row>
    <row r="36" spans="1:7" s="80" customFormat="1" ht="12" customHeight="1">
      <c r="A36" s="84" t="s">
        <v>157</v>
      </c>
      <c r="B36" s="85" t="s">
        <v>158</v>
      </c>
      <c r="C36" s="92">
        <f>'1.2.sz.mell.'!C36+'1.3.sz.mell.'!C36+'1.4.sz.mell.'!C36</f>
        <v>0</v>
      </c>
      <c r="D36" s="92">
        <f>'1.2.sz.mell.'!H36+'1.3.sz.mell.'!H36+'1.4.sz.mell.'!H36</f>
        <v>0</v>
      </c>
      <c r="E36" s="92">
        <f>'1.2.sz.mell.'!I36+'1.3.sz.mell.'!I36+'1.4.sz.mell.'!I36</f>
        <v>0</v>
      </c>
      <c r="F36" s="92">
        <f>'1.2.sz.mell.'!J36+'1.3.sz.mell.'!J36+'1.4.sz.mell.'!J36</f>
        <v>0</v>
      </c>
      <c r="G36" s="92">
        <f>'1.2.sz.mell.'!K36+'1.3.sz.mell.'!K36+'1.4.sz.mell.'!K36</f>
        <v>0</v>
      </c>
    </row>
    <row r="37" spans="1:7" s="80" customFormat="1" ht="12" customHeight="1" thickBot="1">
      <c r="A37" s="87" t="s">
        <v>159</v>
      </c>
      <c r="B37" s="88" t="s">
        <v>160</v>
      </c>
      <c r="C37" s="93">
        <f>'1.2.sz.mell.'!C37+'1.3.sz.mell.'!C37+'1.4.sz.mell.'!C37</f>
        <v>96580000</v>
      </c>
      <c r="D37" s="93">
        <f>'1.2.sz.mell.'!H37+'1.3.sz.mell.'!H37+'1.4.sz.mell.'!H37</f>
        <v>0</v>
      </c>
      <c r="E37" s="93">
        <f>'1.2.sz.mell.'!I37+'1.3.sz.mell.'!I37+'1.4.sz.mell.'!I37</f>
        <v>0</v>
      </c>
      <c r="F37" s="93">
        <f>'1.2.sz.mell.'!J37+'1.3.sz.mell.'!J37+'1.4.sz.mell.'!J37</f>
        <v>0</v>
      </c>
      <c r="G37" s="93">
        <f>'1.2.sz.mell.'!K37+'1.3.sz.mell.'!K37+'1.4.sz.mell.'!K37</f>
        <v>0</v>
      </c>
    </row>
    <row r="38" spans="1:7" s="80" customFormat="1" ht="12" customHeight="1" thickBot="1">
      <c r="A38" s="78" t="s">
        <v>37</v>
      </c>
      <c r="B38" s="79" t="s">
        <v>161</v>
      </c>
      <c r="C38" s="59">
        <f>SUM(C39:C43)</f>
        <v>0</v>
      </c>
      <c r="D38" s="59">
        <f t="shared" ref="D38:G38" si="4">SUM(D39:D43)</f>
        <v>0</v>
      </c>
      <c r="E38" s="59">
        <f t="shared" si="4"/>
        <v>0</v>
      </c>
      <c r="F38" s="59">
        <f t="shared" si="4"/>
        <v>0</v>
      </c>
      <c r="G38" s="59">
        <f t="shared" si="4"/>
        <v>0</v>
      </c>
    </row>
    <row r="39" spans="1:7" s="80" customFormat="1" ht="12" customHeight="1">
      <c r="A39" s="81" t="s">
        <v>76</v>
      </c>
      <c r="B39" s="82" t="s">
        <v>32</v>
      </c>
      <c r="C39" s="94">
        <f>'1.2.sz.mell.'!C39+'1.3.sz.mell.'!C39+'1.4.sz.mell.'!C39</f>
        <v>0</v>
      </c>
      <c r="D39" s="94">
        <f>'1.2.sz.mell.'!H39+'1.3.sz.mell.'!H39+'1.4.sz.mell.'!H39</f>
        <v>0</v>
      </c>
      <c r="E39" s="94">
        <f>'1.2.sz.mell.'!I39+'1.3.sz.mell.'!I39+'1.4.sz.mell.'!I39</f>
        <v>0</v>
      </c>
      <c r="F39" s="94">
        <f>'1.2.sz.mell.'!J39+'1.3.sz.mell.'!J39+'1.4.sz.mell.'!J39</f>
        <v>0</v>
      </c>
      <c r="G39" s="94">
        <f>'1.2.sz.mell.'!K39+'1.3.sz.mell.'!K39+'1.4.sz.mell.'!K39</f>
        <v>0</v>
      </c>
    </row>
    <row r="40" spans="1:7" s="80" customFormat="1" ht="12" customHeight="1">
      <c r="A40" s="84" t="s">
        <v>78</v>
      </c>
      <c r="B40" s="85" t="s">
        <v>34</v>
      </c>
      <c r="C40" s="92">
        <f>'1.2.sz.mell.'!C40+'1.3.sz.mell.'!C40+'1.4.sz.mell.'!C40</f>
        <v>0</v>
      </c>
      <c r="D40" s="92">
        <f>'1.2.sz.mell.'!H40+'1.3.sz.mell.'!H40+'1.4.sz.mell.'!H40</f>
        <v>0</v>
      </c>
      <c r="E40" s="92">
        <f>'1.2.sz.mell.'!I40+'1.3.sz.mell.'!I40+'1.4.sz.mell.'!I40</f>
        <v>0</v>
      </c>
      <c r="F40" s="92">
        <f>'1.2.sz.mell.'!J40+'1.3.sz.mell.'!J40+'1.4.sz.mell.'!J40</f>
        <v>0</v>
      </c>
      <c r="G40" s="92">
        <f>'1.2.sz.mell.'!K40+'1.3.sz.mell.'!K40+'1.4.sz.mell.'!K40</f>
        <v>0</v>
      </c>
    </row>
    <row r="41" spans="1:7" s="80" customFormat="1" ht="12" customHeight="1">
      <c r="A41" s="84" t="s">
        <v>80</v>
      </c>
      <c r="B41" s="85" t="s">
        <v>36</v>
      </c>
      <c r="C41" s="92">
        <f>'1.2.sz.mell.'!C41+'1.3.sz.mell.'!C41+'1.4.sz.mell.'!C41</f>
        <v>0</v>
      </c>
      <c r="D41" s="92">
        <f>'1.2.sz.mell.'!H41+'1.3.sz.mell.'!H41+'1.4.sz.mell.'!H41</f>
        <v>0</v>
      </c>
      <c r="E41" s="92">
        <f>'1.2.sz.mell.'!I41+'1.3.sz.mell.'!I41+'1.4.sz.mell.'!I41</f>
        <v>0</v>
      </c>
      <c r="F41" s="92">
        <f>'1.2.sz.mell.'!J41+'1.3.sz.mell.'!J41+'1.4.sz.mell.'!J41</f>
        <v>0</v>
      </c>
      <c r="G41" s="92">
        <f>'1.2.sz.mell.'!K41+'1.3.sz.mell.'!K41+'1.4.sz.mell.'!K41</f>
        <v>0</v>
      </c>
    </row>
    <row r="42" spans="1:7" s="80" customFormat="1" ht="12" customHeight="1">
      <c r="A42" s="84" t="s">
        <v>82</v>
      </c>
      <c r="B42" s="85" t="s">
        <v>162</v>
      </c>
      <c r="C42" s="92">
        <f>'1.2.sz.mell.'!C42+'1.3.sz.mell.'!C42+'1.4.sz.mell.'!C42</f>
        <v>0</v>
      </c>
      <c r="D42" s="92">
        <f>'1.2.sz.mell.'!H42+'1.3.sz.mell.'!H42+'1.4.sz.mell.'!H42</f>
        <v>0</v>
      </c>
      <c r="E42" s="92">
        <f>'1.2.sz.mell.'!I42+'1.3.sz.mell.'!I42+'1.4.sz.mell.'!I42</f>
        <v>0</v>
      </c>
      <c r="F42" s="92">
        <f>'1.2.sz.mell.'!J42+'1.3.sz.mell.'!J42+'1.4.sz.mell.'!J42</f>
        <v>0</v>
      </c>
      <c r="G42" s="92">
        <f>'1.2.sz.mell.'!K42+'1.3.sz.mell.'!K42+'1.4.sz.mell.'!K42</f>
        <v>0</v>
      </c>
    </row>
    <row r="43" spans="1:7" s="80" customFormat="1" ht="12" customHeight="1" thickBot="1">
      <c r="A43" s="87" t="s">
        <v>163</v>
      </c>
      <c r="B43" s="88" t="s">
        <v>164</v>
      </c>
      <c r="C43" s="93">
        <f>'1.2.sz.mell.'!C43+'1.3.sz.mell.'!C43+'1.4.sz.mell.'!C43</f>
        <v>0</v>
      </c>
      <c r="D43" s="93">
        <f>'1.2.sz.mell.'!H43+'1.3.sz.mell.'!H43+'1.4.sz.mell.'!H43</f>
        <v>0</v>
      </c>
      <c r="E43" s="93">
        <f>'1.2.sz.mell.'!I43+'1.3.sz.mell.'!I43+'1.4.sz.mell.'!I43</f>
        <v>0</v>
      </c>
      <c r="F43" s="93">
        <f>'1.2.sz.mell.'!J43+'1.3.sz.mell.'!J43+'1.4.sz.mell.'!J43</f>
        <v>0</v>
      </c>
      <c r="G43" s="93">
        <f>'1.2.sz.mell.'!K43+'1.3.sz.mell.'!K43+'1.4.sz.mell.'!K43</f>
        <v>0</v>
      </c>
    </row>
    <row r="44" spans="1:7" s="80" customFormat="1" ht="12" customHeight="1" thickBot="1">
      <c r="A44" s="78" t="s">
        <v>165</v>
      </c>
      <c r="B44" s="79" t="s">
        <v>166</v>
      </c>
      <c r="C44" s="59">
        <f>SUM(C45:C47)</f>
        <v>0</v>
      </c>
      <c r="D44" s="59">
        <f t="shared" ref="D44:G44" si="5">SUM(D45:D47)</f>
        <v>0</v>
      </c>
      <c r="E44" s="59">
        <f t="shared" si="5"/>
        <v>0</v>
      </c>
      <c r="F44" s="59">
        <f t="shared" si="5"/>
        <v>0</v>
      </c>
      <c r="G44" s="59">
        <f t="shared" si="5"/>
        <v>0</v>
      </c>
    </row>
    <row r="45" spans="1:7" s="80" customFormat="1" ht="12" customHeight="1">
      <c r="A45" s="81" t="s">
        <v>85</v>
      </c>
      <c r="B45" s="82" t="s">
        <v>167</v>
      </c>
      <c r="C45" s="83">
        <f>'1.2.sz.mell.'!C45+'1.3.sz.mell.'!C45+'1.4.sz.mell.'!C45</f>
        <v>0</v>
      </c>
      <c r="D45" s="83">
        <f>'1.2.sz.mell.'!H45+'1.3.sz.mell.'!H45+'1.4.sz.mell.'!H45</f>
        <v>0</v>
      </c>
      <c r="E45" s="83">
        <f>'1.2.sz.mell.'!I45+'1.3.sz.mell.'!I45+'1.4.sz.mell.'!I45</f>
        <v>0</v>
      </c>
      <c r="F45" s="83">
        <f>'1.2.sz.mell.'!J45+'1.3.sz.mell.'!J45+'1.4.sz.mell.'!J45</f>
        <v>0</v>
      </c>
      <c r="G45" s="83">
        <f>'1.2.sz.mell.'!K45+'1.3.sz.mell.'!K45+'1.4.sz.mell.'!K45</f>
        <v>0</v>
      </c>
    </row>
    <row r="46" spans="1:7" s="80" customFormat="1" ht="12" customHeight="1">
      <c r="A46" s="84" t="s">
        <v>87</v>
      </c>
      <c r="B46" s="85" t="s">
        <v>168</v>
      </c>
      <c r="C46" s="86">
        <f>'1.2.sz.mell.'!C46+'1.3.sz.mell.'!C46+'1.4.sz.mell.'!C46</f>
        <v>0</v>
      </c>
      <c r="D46" s="86">
        <f>'1.2.sz.mell.'!H46+'1.3.sz.mell.'!H46+'1.4.sz.mell.'!H46</f>
        <v>0</v>
      </c>
      <c r="E46" s="86">
        <f>'1.2.sz.mell.'!I46+'1.3.sz.mell.'!I46+'1.4.sz.mell.'!I46</f>
        <v>0</v>
      </c>
      <c r="F46" s="86">
        <f>'1.2.sz.mell.'!J46+'1.3.sz.mell.'!J46+'1.4.sz.mell.'!J46</f>
        <v>0</v>
      </c>
      <c r="G46" s="86">
        <f>'1.2.sz.mell.'!K46+'1.3.sz.mell.'!K46+'1.4.sz.mell.'!K46</f>
        <v>0</v>
      </c>
    </row>
    <row r="47" spans="1:7" s="80" customFormat="1" ht="12" customHeight="1">
      <c r="A47" s="84" t="s">
        <v>89</v>
      </c>
      <c r="B47" s="85" t="s">
        <v>169</v>
      </c>
      <c r="C47" s="86">
        <f>'1.2.sz.mell.'!C47+'1.3.sz.mell.'!C47+'1.4.sz.mell.'!C47</f>
        <v>0</v>
      </c>
      <c r="D47" s="86">
        <f>'1.2.sz.mell.'!H47+'1.3.sz.mell.'!H47+'1.4.sz.mell.'!H47</f>
        <v>0</v>
      </c>
      <c r="E47" s="86">
        <f>'1.2.sz.mell.'!I47+'1.3.sz.mell.'!I47+'1.4.sz.mell.'!I47</f>
        <v>0</v>
      </c>
      <c r="F47" s="86">
        <f>'1.2.sz.mell.'!J47+'1.3.sz.mell.'!J47+'1.4.sz.mell.'!J47</f>
        <v>0</v>
      </c>
      <c r="G47" s="86">
        <f>'1.2.sz.mell.'!K47+'1.3.sz.mell.'!K47+'1.4.sz.mell.'!K47</f>
        <v>0</v>
      </c>
    </row>
    <row r="48" spans="1:7" s="80" customFormat="1" ht="12" customHeight="1" thickBot="1">
      <c r="A48" s="87" t="s">
        <v>91</v>
      </c>
      <c r="B48" s="88" t="s">
        <v>170</v>
      </c>
      <c r="C48" s="90">
        <f>'1.2.sz.mell.'!C48+'1.3.sz.mell.'!C48+'1.4.sz.mell.'!C48</f>
        <v>0</v>
      </c>
      <c r="D48" s="90">
        <f>'1.2.sz.mell.'!H48+'1.3.sz.mell.'!H48+'1.4.sz.mell.'!H48</f>
        <v>0</v>
      </c>
      <c r="E48" s="90">
        <f>'1.2.sz.mell.'!I48+'1.3.sz.mell.'!I48+'1.4.sz.mell.'!I48</f>
        <v>0</v>
      </c>
      <c r="F48" s="90">
        <f>'1.2.sz.mell.'!J48+'1.3.sz.mell.'!J48+'1.4.sz.mell.'!J48</f>
        <v>0</v>
      </c>
      <c r="G48" s="90">
        <f>'1.2.sz.mell.'!K48+'1.3.sz.mell.'!K48+'1.4.sz.mell.'!K48</f>
        <v>0</v>
      </c>
    </row>
    <row r="49" spans="1:7" s="80" customFormat="1" ht="12" customHeight="1" thickBot="1">
      <c r="A49" s="78" t="s">
        <v>41</v>
      </c>
      <c r="B49" s="89" t="s">
        <v>171</v>
      </c>
      <c r="C49" s="59">
        <f>SUM(C50:C52)</f>
        <v>0</v>
      </c>
      <c r="D49" s="59">
        <f t="shared" ref="D49:G49" si="6">SUM(D50:D52)</f>
        <v>0</v>
      </c>
      <c r="E49" s="59">
        <f t="shared" si="6"/>
        <v>0</v>
      </c>
      <c r="F49" s="59">
        <f t="shared" si="6"/>
        <v>0</v>
      </c>
      <c r="G49" s="59">
        <f t="shared" si="6"/>
        <v>0</v>
      </c>
    </row>
    <row r="50" spans="1:7" s="80" customFormat="1" ht="12" customHeight="1">
      <c r="A50" s="81" t="s">
        <v>94</v>
      </c>
      <c r="B50" s="82" t="s">
        <v>172</v>
      </c>
      <c r="C50" s="92">
        <f>'1.2.sz.mell.'!C50+'1.3.sz.mell.'!C50+'1.4.sz.mell.'!C50</f>
        <v>0</v>
      </c>
      <c r="D50" s="92">
        <f>'1.2.sz.mell.'!H50+'1.3.sz.mell.'!H50+'1.4.sz.mell.'!H50</f>
        <v>0</v>
      </c>
      <c r="E50" s="92">
        <f>'1.2.sz.mell.'!I50+'1.3.sz.mell.'!I50+'1.4.sz.mell.'!I50</f>
        <v>0</v>
      </c>
      <c r="F50" s="92">
        <f>'1.2.sz.mell.'!J50+'1.3.sz.mell.'!J50+'1.4.sz.mell.'!J50</f>
        <v>0</v>
      </c>
      <c r="G50" s="92">
        <f>'1.2.sz.mell.'!K50+'1.3.sz.mell.'!K50+'1.4.sz.mell.'!K50</f>
        <v>0</v>
      </c>
    </row>
    <row r="51" spans="1:7" s="80" customFormat="1" ht="12" customHeight="1">
      <c r="A51" s="84" t="s">
        <v>96</v>
      </c>
      <c r="B51" s="85" t="s">
        <v>173</v>
      </c>
      <c r="C51" s="92">
        <f>'1.2.sz.mell.'!C51+'1.3.sz.mell.'!C51+'1.4.sz.mell.'!C51</f>
        <v>0</v>
      </c>
      <c r="D51" s="92">
        <f>'1.2.sz.mell.'!H51+'1.3.sz.mell.'!H51+'1.4.sz.mell.'!H51</f>
        <v>0</v>
      </c>
      <c r="E51" s="92">
        <f>'1.2.sz.mell.'!I51+'1.3.sz.mell.'!I51+'1.4.sz.mell.'!I51</f>
        <v>0</v>
      </c>
      <c r="F51" s="92">
        <f>'1.2.sz.mell.'!J51+'1.3.sz.mell.'!J51+'1.4.sz.mell.'!J51</f>
        <v>0</v>
      </c>
      <c r="G51" s="92">
        <f>'1.2.sz.mell.'!K51+'1.3.sz.mell.'!K51+'1.4.sz.mell.'!K51</f>
        <v>0</v>
      </c>
    </row>
    <row r="52" spans="1:7" s="80" customFormat="1" ht="12" customHeight="1">
      <c r="A52" s="84" t="s">
        <v>98</v>
      </c>
      <c r="B52" s="85" t="s">
        <v>174</v>
      </c>
      <c r="C52" s="92">
        <f>'1.2.sz.mell.'!C52+'1.3.sz.mell.'!C52+'1.4.sz.mell.'!C52</f>
        <v>0</v>
      </c>
      <c r="D52" s="92">
        <f>'1.2.sz.mell.'!H52+'1.3.sz.mell.'!H52+'1.4.sz.mell.'!H52</f>
        <v>0</v>
      </c>
      <c r="E52" s="92">
        <f>'1.2.sz.mell.'!I52+'1.3.sz.mell.'!I52+'1.4.sz.mell.'!I52</f>
        <v>0</v>
      </c>
      <c r="F52" s="92">
        <f>'1.2.sz.mell.'!J52+'1.3.sz.mell.'!J52+'1.4.sz.mell.'!J52</f>
        <v>0</v>
      </c>
      <c r="G52" s="92">
        <f>'1.2.sz.mell.'!K52+'1.3.sz.mell.'!K52+'1.4.sz.mell.'!K52</f>
        <v>0</v>
      </c>
    </row>
    <row r="53" spans="1:7" s="80" customFormat="1" ht="12" customHeight="1" thickBot="1">
      <c r="A53" s="87" t="s">
        <v>100</v>
      </c>
      <c r="B53" s="88" t="s">
        <v>175</v>
      </c>
      <c r="C53" s="92">
        <f>'1.2.sz.mell.'!C53+'1.3.sz.mell.'!C53+'1.4.sz.mell.'!C53</f>
        <v>0</v>
      </c>
      <c r="D53" s="92">
        <f>'1.2.sz.mell.'!H53+'1.3.sz.mell.'!H53+'1.4.sz.mell.'!H53</f>
        <v>0</v>
      </c>
      <c r="E53" s="92">
        <f>'1.2.sz.mell.'!I53+'1.3.sz.mell.'!I53+'1.4.sz.mell.'!I53</f>
        <v>0</v>
      </c>
      <c r="F53" s="92">
        <f>'1.2.sz.mell.'!J53+'1.3.sz.mell.'!J53+'1.4.sz.mell.'!J53</f>
        <v>0</v>
      </c>
      <c r="G53" s="92">
        <f>'1.2.sz.mell.'!K53+'1.3.sz.mell.'!K53+'1.4.sz.mell.'!K53</f>
        <v>0</v>
      </c>
    </row>
    <row r="54" spans="1:7" s="80" customFormat="1" ht="12" customHeight="1" thickBot="1">
      <c r="A54" s="78" t="s">
        <v>43</v>
      </c>
      <c r="B54" s="79" t="s">
        <v>176</v>
      </c>
      <c r="C54" s="66">
        <f>+C5+C6+C13+C20+C27+C38+C44+C49</f>
        <v>226577340</v>
      </c>
      <c r="D54" s="66" t="e">
        <f>+D5+D6+D13+D20+D27+D38+D44+D49</f>
        <v>#REF!</v>
      </c>
      <c r="E54" s="66" t="e">
        <f>+E5+E6+E13+E20+E27+E38+E44+E49</f>
        <v>#REF!</v>
      </c>
      <c r="F54" s="66" t="e">
        <f>+F5+F6+F13+F20+F27+F38+F44+F49</f>
        <v>#REF!</v>
      </c>
      <c r="G54" s="66" t="e">
        <f>+G5+G6+G13+G20+G27+G38+G44+G49</f>
        <v>#REF!</v>
      </c>
    </row>
    <row r="55" spans="1:7" s="80" customFormat="1" ht="12" customHeight="1" thickBot="1">
      <c r="A55" s="95" t="s">
        <v>177</v>
      </c>
      <c r="B55" s="89" t="s">
        <v>178</v>
      </c>
      <c r="C55" s="59">
        <f>SUM(C56:C58)</f>
        <v>0</v>
      </c>
      <c r="D55" s="59">
        <f t="shared" ref="D55:G55" si="7">SUM(D56:D58)</f>
        <v>0</v>
      </c>
      <c r="E55" s="59">
        <f t="shared" si="7"/>
        <v>0</v>
      </c>
      <c r="F55" s="59">
        <f t="shared" si="7"/>
        <v>0</v>
      </c>
      <c r="G55" s="59">
        <f t="shared" si="7"/>
        <v>0</v>
      </c>
    </row>
    <row r="56" spans="1:7" s="80" customFormat="1" ht="12" customHeight="1">
      <c r="A56" s="81" t="s">
        <v>179</v>
      </c>
      <c r="B56" s="82" t="s">
        <v>180</v>
      </c>
      <c r="C56" s="92">
        <f>'1.2.sz.mell.'!C56+'1.3.sz.mell.'!C56+'1.4.sz.mell.'!C56</f>
        <v>0</v>
      </c>
      <c r="D56" s="92">
        <f>'1.2.sz.mell.'!H56+'1.3.sz.mell.'!H56+'1.4.sz.mell.'!H56</f>
        <v>0</v>
      </c>
      <c r="E56" s="92">
        <f>'1.2.sz.mell.'!I56+'1.3.sz.mell.'!I56+'1.4.sz.mell.'!I56</f>
        <v>0</v>
      </c>
      <c r="F56" s="92">
        <f>'1.2.sz.mell.'!J56+'1.3.sz.mell.'!J56+'1.4.sz.mell.'!J56</f>
        <v>0</v>
      </c>
      <c r="G56" s="92">
        <f>'1.2.sz.mell.'!K56+'1.3.sz.mell.'!K56+'1.4.sz.mell.'!K56</f>
        <v>0</v>
      </c>
    </row>
    <row r="57" spans="1:7" s="80" customFormat="1" ht="12" customHeight="1">
      <c r="A57" s="84" t="s">
        <v>181</v>
      </c>
      <c r="B57" s="85" t="s">
        <v>182</v>
      </c>
      <c r="C57" s="92">
        <f>'1.2.sz.mell.'!C57+'1.3.sz.mell.'!C57+'1.4.sz.mell.'!C57</f>
        <v>0</v>
      </c>
      <c r="D57" s="92">
        <f>'1.2.sz.mell.'!H57+'1.3.sz.mell.'!H57+'1.4.sz.mell.'!H57</f>
        <v>0</v>
      </c>
      <c r="E57" s="92">
        <f>'1.2.sz.mell.'!I57+'1.3.sz.mell.'!I57+'1.4.sz.mell.'!I57</f>
        <v>0</v>
      </c>
      <c r="F57" s="92">
        <f>'1.2.sz.mell.'!J57+'1.3.sz.mell.'!J57+'1.4.sz.mell.'!J57</f>
        <v>0</v>
      </c>
      <c r="G57" s="92">
        <f>'1.2.sz.mell.'!K57+'1.3.sz.mell.'!K57+'1.4.sz.mell.'!K57</f>
        <v>0</v>
      </c>
    </row>
    <row r="58" spans="1:7" s="80" customFormat="1" ht="12" customHeight="1" thickBot="1">
      <c r="A58" s="87" t="s">
        <v>183</v>
      </c>
      <c r="B58" s="96" t="s">
        <v>184</v>
      </c>
      <c r="C58" s="92">
        <f>'1.2.sz.mell.'!C58+'1.3.sz.mell.'!C58+'1.4.sz.mell.'!C58</f>
        <v>0</v>
      </c>
      <c r="D58" s="92">
        <f>'1.2.sz.mell.'!H58+'1.3.sz.mell.'!H58+'1.4.sz.mell.'!H58</f>
        <v>0</v>
      </c>
      <c r="E58" s="92">
        <f>'1.2.sz.mell.'!I58+'1.3.sz.mell.'!I58+'1.4.sz.mell.'!I58</f>
        <v>0</v>
      </c>
      <c r="F58" s="92">
        <f>'1.2.sz.mell.'!J58+'1.3.sz.mell.'!J58+'1.4.sz.mell.'!J58</f>
        <v>0</v>
      </c>
      <c r="G58" s="92">
        <f>'1.2.sz.mell.'!K58+'1.3.sz.mell.'!K58+'1.4.sz.mell.'!K58</f>
        <v>0</v>
      </c>
    </row>
    <row r="59" spans="1:7" s="80" customFormat="1" ht="12" customHeight="1" thickBot="1">
      <c r="A59" s="95" t="s">
        <v>185</v>
      </c>
      <c r="B59" s="89" t="s">
        <v>186</v>
      </c>
      <c r="C59" s="59">
        <f>SUM(C60:C63)</f>
        <v>0</v>
      </c>
      <c r="D59" s="59">
        <f t="shared" ref="D59:G59" si="8">SUM(D60:D63)</f>
        <v>0</v>
      </c>
      <c r="E59" s="59">
        <f t="shared" si="8"/>
        <v>0</v>
      </c>
      <c r="F59" s="59">
        <f t="shared" si="8"/>
        <v>0</v>
      </c>
      <c r="G59" s="59">
        <f t="shared" si="8"/>
        <v>0</v>
      </c>
    </row>
    <row r="60" spans="1:7" s="80" customFormat="1" ht="12" customHeight="1">
      <c r="A60" s="81" t="s">
        <v>187</v>
      </c>
      <c r="B60" s="82" t="s">
        <v>188</v>
      </c>
      <c r="C60" s="92">
        <f>'1.2.sz.mell.'!C60+'1.3.sz.mell.'!C60+'1.4.sz.mell.'!C60</f>
        <v>0</v>
      </c>
      <c r="D60" s="92">
        <f>'1.2.sz.mell.'!H60+'1.3.sz.mell.'!H60+'1.4.sz.mell.'!H60</f>
        <v>0</v>
      </c>
      <c r="E60" s="92">
        <f>'1.2.sz.mell.'!I60+'1.3.sz.mell.'!I60+'1.4.sz.mell.'!I60</f>
        <v>0</v>
      </c>
      <c r="F60" s="92">
        <f>'1.2.sz.mell.'!J60+'1.3.sz.mell.'!J60+'1.4.sz.mell.'!J60</f>
        <v>0</v>
      </c>
      <c r="G60" s="92">
        <f>'1.2.sz.mell.'!K60+'1.3.sz.mell.'!K60+'1.4.sz.mell.'!K60</f>
        <v>0</v>
      </c>
    </row>
    <row r="61" spans="1:7" s="80" customFormat="1" ht="12" customHeight="1">
      <c r="A61" s="84" t="s">
        <v>189</v>
      </c>
      <c r="B61" s="85" t="s">
        <v>190</v>
      </c>
      <c r="C61" s="92">
        <f>'1.2.sz.mell.'!C61+'1.3.sz.mell.'!C61+'1.4.sz.mell.'!C61</f>
        <v>0</v>
      </c>
      <c r="D61" s="92">
        <f>'1.2.sz.mell.'!H61+'1.3.sz.mell.'!H61+'1.4.sz.mell.'!H61</f>
        <v>0</v>
      </c>
      <c r="E61" s="92">
        <f>'1.2.sz.mell.'!I61+'1.3.sz.mell.'!I61+'1.4.sz.mell.'!I61</f>
        <v>0</v>
      </c>
      <c r="F61" s="92">
        <f>'1.2.sz.mell.'!J61+'1.3.sz.mell.'!J61+'1.4.sz.mell.'!J61</f>
        <v>0</v>
      </c>
      <c r="G61" s="92">
        <f>'1.2.sz.mell.'!K61+'1.3.sz.mell.'!K61+'1.4.sz.mell.'!K61</f>
        <v>0</v>
      </c>
    </row>
    <row r="62" spans="1:7" s="80" customFormat="1" ht="12" customHeight="1">
      <c r="A62" s="84" t="s">
        <v>191</v>
      </c>
      <c r="B62" s="85" t="s">
        <v>192</v>
      </c>
      <c r="C62" s="92">
        <f>'1.2.sz.mell.'!C62+'1.3.sz.mell.'!C62+'1.4.sz.mell.'!C62</f>
        <v>0</v>
      </c>
      <c r="D62" s="92">
        <f>'1.2.sz.mell.'!H62+'1.3.sz.mell.'!H62+'1.4.sz.mell.'!H62</f>
        <v>0</v>
      </c>
      <c r="E62" s="92">
        <f>'1.2.sz.mell.'!I62+'1.3.sz.mell.'!I62+'1.4.sz.mell.'!I62</f>
        <v>0</v>
      </c>
      <c r="F62" s="92">
        <f>'1.2.sz.mell.'!J62+'1.3.sz.mell.'!J62+'1.4.sz.mell.'!J62</f>
        <v>0</v>
      </c>
      <c r="G62" s="92">
        <f>'1.2.sz.mell.'!K62+'1.3.sz.mell.'!K62+'1.4.sz.mell.'!K62</f>
        <v>0</v>
      </c>
    </row>
    <row r="63" spans="1:7" s="80" customFormat="1" ht="12" customHeight="1" thickBot="1">
      <c r="A63" s="87" t="s">
        <v>193</v>
      </c>
      <c r="B63" s="88" t="s">
        <v>194</v>
      </c>
      <c r="C63" s="92">
        <f>'1.2.sz.mell.'!C63+'1.3.sz.mell.'!C63+'1.4.sz.mell.'!C63</f>
        <v>0</v>
      </c>
      <c r="D63" s="92">
        <f>'1.2.sz.mell.'!H63+'1.3.sz.mell.'!H63+'1.4.sz.mell.'!H63</f>
        <v>0</v>
      </c>
      <c r="E63" s="92">
        <f>'1.2.sz.mell.'!I63+'1.3.sz.mell.'!I63+'1.4.sz.mell.'!I63</f>
        <v>0</v>
      </c>
      <c r="F63" s="92">
        <f>'1.2.sz.mell.'!J63+'1.3.sz.mell.'!J63+'1.4.sz.mell.'!J63</f>
        <v>0</v>
      </c>
      <c r="G63" s="92">
        <f>'1.2.sz.mell.'!K63+'1.3.sz.mell.'!K63+'1.4.sz.mell.'!K63</f>
        <v>0</v>
      </c>
    </row>
    <row r="64" spans="1:7" s="80" customFormat="1" ht="12" customHeight="1" thickBot="1">
      <c r="A64" s="95" t="s">
        <v>195</v>
      </c>
      <c r="B64" s="89" t="s">
        <v>196</v>
      </c>
      <c r="C64" s="59">
        <f>SUM(C65:C66)</f>
        <v>24140746</v>
      </c>
      <c r="D64" s="59">
        <f t="shared" ref="D64:G64" si="9">SUM(D65:D66)</f>
        <v>0</v>
      </c>
      <c r="E64" s="59">
        <f t="shared" si="9"/>
        <v>0</v>
      </c>
      <c r="F64" s="59">
        <f t="shared" si="9"/>
        <v>0</v>
      </c>
      <c r="G64" s="59">
        <f t="shared" si="9"/>
        <v>0</v>
      </c>
    </row>
    <row r="65" spans="1:7" s="80" customFormat="1" ht="12" customHeight="1">
      <c r="A65" s="81" t="s">
        <v>197</v>
      </c>
      <c r="B65" s="82" t="s">
        <v>198</v>
      </c>
      <c r="C65" s="92">
        <f>'1.2.sz.mell.'!C65+'1.3.sz.mell.'!C65+'1.4.sz.mell.'!C65</f>
        <v>24140746</v>
      </c>
      <c r="D65" s="92">
        <f>'1.2.sz.mell.'!H65+'1.3.sz.mell.'!H65+'1.4.sz.mell.'!H65</f>
        <v>0</v>
      </c>
      <c r="E65" s="92">
        <f>'1.2.sz.mell.'!I65+'1.3.sz.mell.'!I65+'1.4.sz.mell.'!I65</f>
        <v>0</v>
      </c>
      <c r="F65" s="92">
        <f>'1.2.sz.mell.'!J65+'1.3.sz.mell.'!J65+'1.4.sz.mell.'!J65</f>
        <v>0</v>
      </c>
      <c r="G65" s="92">
        <f>'1.2.sz.mell.'!K65+'1.3.sz.mell.'!K65+'1.4.sz.mell.'!K65</f>
        <v>0</v>
      </c>
    </row>
    <row r="66" spans="1:7" s="80" customFormat="1" ht="12" customHeight="1" thickBot="1">
      <c r="A66" s="87" t="s">
        <v>199</v>
      </c>
      <c r="B66" s="88" t="s">
        <v>200</v>
      </c>
      <c r="C66" s="92">
        <f>'1.2.sz.mell.'!C66+'1.3.sz.mell.'!C66+'1.4.sz.mell.'!C66</f>
        <v>0</v>
      </c>
      <c r="D66" s="92">
        <f>'1.2.sz.mell.'!H66+'1.3.sz.mell.'!H66+'1.4.sz.mell.'!H66</f>
        <v>0</v>
      </c>
      <c r="E66" s="92">
        <f>'1.2.sz.mell.'!I66+'1.3.sz.mell.'!I66+'1.4.sz.mell.'!I66</f>
        <v>0</v>
      </c>
      <c r="F66" s="92">
        <f>'1.2.sz.mell.'!J66+'1.3.sz.mell.'!J66+'1.4.sz.mell.'!J66</f>
        <v>0</v>
      </c>
      <c r="G66" s="92">
        <f>'1.2.sz.mell.'!K66+'1.3.sz.mell.'!K66+'1.4.sz.mell.'!K66</f>
        <v>0</v>
      </c>
    </row>
    <row r="67" spans="1:7" s="80" customFormat="1" ht="12" customHeight="1" thickBot="1">
      <c r="A67" s="95" t="s">
        <v>201</v>
      </c>
      <c r="B67" s="89" t="s">
        <v>202</v>
      </c>
      <c r="C67" s="59">
        <f>SUM(C68:C70)</f>
        <v>0</v>
      </c>
      <c r="D67" s="59">
        <f t="shared" ref="D67:G67" si="10">SUM(D68:D70)</f>
        <v>0</v>
      </c>
      <c r="E67" s="59">
        <f t="shared" si="10"/>
        <v>0</v>
      </c>
      <c r="F67" s="59">
        <f t="shared" si="10"/>
        <v>0</v>
      </c>
      <c r="G67" s="59">
        <f t="shared" si="10"/>
        <v>0</v>
      </c>
    </row>
    <row r="68" spans="1:7" s="80" customFormat="1" ht="12" hidden="1" customHeight="1">
      <c r="A68" s="81" t="s">
        <v>203</v>
      </c>
      <c r="B68" s="82" t="s">
        <v>204</v>
      </c>
      <c r="C68" s="92">
        <f>'1.2.sz.mell.'!C68+'1.3.sz.mell.'!C68+'1.4.sz.mell.'!C68</f>
        <v>0</v>
      </c>
      <c r="D68" s="92">
        <f>'1.2.sz.mell.'!H68+'1.3.sz.mell.'!H68+'1.4.sz.mell.'!H68</f>
        <v>0</v>
      </c>
      <c r="E68" s="92">
        <f>'1.2.sz.mell.'!I68+'1.3.sz.mell.'!I68+'1.4.sz.mell.'!I68</f>
        <v>0</v>
      </c>
      <c r="F68" s="92">
        <f>'1.2.sz.mell.'!J68+'1.3.sz.mell.'!J68+'1.4.sz.mell.'!J68</f>
        <v>0</v>
      </c>
      <c r="G68" s="92">
        <f>'1.2.sz.mell.'!K68+'1.3.sz.mell.'!K68+'1.4.sz.mell.'!K68</f>
        <v>0</v>
      </c>
    </row>
    <row r="69" spans="1:7" s="80" customFormat="1" ht="12" hidden="1" customHeight="1">
      <c r="A69" s="84" t="s">
        <v>205</v>
      </c>
      <c r="B69" s="85" t="s">
        <v>206</v>
      </c>
      <c r="C69" s="92">
        <f>'1.2.sz.mell.'!C69+'1.3.sz.mell.'!C69+'1.4.sz.mell.'!C69</f>
        <v>0</v>
      </c>
      <c r="D69" s="92">
        <f>'1.2.sz.mell.'!H69+'1.3.sz.mell.'!H69+'1.4.sz.mell.'!H69</f>
        <v>0</v>
      </c>
      <c r="E69" s="92">
        <f>'1.2.sz.mell.'!I69+'1.3.sz.mell.'!I69+'1.4.sz.mell.'!I69</f>
        <v>0</v>
      </c>
      <c r="F69" s="92">
        <f>'1.2.sz.mell.'!J69+'1.3.sz.mell.'!J69+'1.4.sz.mell.'!J69</f>
        <v>0</v>
      </c>
      <c r="G69" s="92">
        <f>'1.2.sz.mell.'!K69+'1.3.sz.mell.'!K69+'1.4.sz.mell.'!K69</f>
        <v>0</v>
      </c>
    </row>
    <row r="70" spans="1:7" s="80" customFormat="1" ht="12" hidden="1" customHeight="1" thickBot="1">
      <c r="A70" s="87" t="s">
        <v>207</v>
      </c>
      <c r="B70" s="88" t="s">
        <v>208</v>
      </c>
      <c r="C70" s="92">
        <f>'1.2.sz.mell.'!C70+'1.3.sz.mell.'!C70+'1.4.sz.mell.'!C70</f>
        <v>0</v>
      </c>
      <c r="D70" s="92">
        <f>'1.2.sz.mell.'!H70+'1.3.sz.mell.'!H70+'1.4.sz.mell.'!H70</f>
        <v>0</v>
      </c>
      <c r="E70" s="92">
        <f>'1.2.sz.mell.'!I70+'1.3.sz.mell.'!I70+'1.4.sz.mell.'!I70</f>
        <v>0</v>
      </c>
      <c r="F70" s="92">
        <f>'1.2.sz.mell.'!J70+'1.3.sz.mell.'!J70+'1.4.sz.mell.'!J70</f>
        <v>0</v>
      </c>
      <c r="G70" s="92">
        <f>'1.2.sz.mell.'!K70+'1.3.sz.mell.'!K70+'1.4.sz.mell.'!K70</f>
        <v>0</v>
      </c>
    </row>
    <row r="71" spans="1:7" s="80" customFormat="1" ht="12" customHeight="1" thickBot="1">
      <c r="A71" s="95" t="s">
        <v>209</v>
      </c>
      <c r="B71" s="89" t="s">
        <v>210</v>
      </c>
      <c r="C71" s="59">
        <f>SUM(C72:C75)</f>
        <v>0</v>
      </c>
      <c r="D71" s="59">
        <f t="shared" ref="D71:G71" si="11">SUM(D72:D75)</f>
        <v>0</v>
      </c>
      <c r="E71" s="59">
        <f t="shared" si="11"/>
        <v>0</v>
      </c>
      <c r="F71" s="59">
        <f t="shared" si="11"/>
        <v>0</v>
      </c>
      <c r="G71" s="59">
        <f t="shared" si="11"/>
        <v>0</v>
      </c>
    </row>
    <row r="72" spans="1:7" s="80" customFormat="1" ht="12" hidden="1" customHeight="1">
      <c r="A72" s="97" t="s">
        <v>211</v>
      </c>
      <c r="B72" s="82" t="s">
        <v>212</v>
      </c>
      <c r="C72" s="92">
        <f>'1.2.sz.mell.'!C72+'1.3.sz.mell.'!C72+'1.4.sz.mell.'!C72</f>
        <v>0</v>
      </c>
      <c r="D72" s="92">
        <f>'1.2.sz.mell.'!H72+'1.3.sz.mell.'!H72+'1.4.sz.mell.'!H72</f>
        <v>0</v>
      </c>
      <c r="E72" s="92">
        <f>'1.2.sz.mell.'!I72+'1.3.sz.mell.'!I72+'1.4.sz.mell.'!I72</f>
        <v>0</v>
      </c>
      <c r="F72" s="92">
        <f>'1.2.sz.mell.'!J72+'1.3.sz.mell.'!J72+'1.4.sz.mell.'!J72</f>
        <v>0</v>
      </c>
      <c r="G72" s="92">
        <f>'1.2.sz.mell.'!K72+'1.3.sz.mell.'!K72+'1.4.sz.mell.'!K72</f>
        <v>0</v>
      </c>
    </row>
    <row r="73" spans="1:7" s="80" customFormat="1" ht="12" hidden="1" customHeight="1">
      <c r="A73" s="98" t="s">
        <v>213</v>
      </c>
      <c r="B73" s="85" t="s">
        <v>214</v>
      </c>
      <c r="C73" s="92">
        <f>'1.2.sz.mell.'!C73+'1.3.sz.mell.'!C73+'1.4.sz.mell.'!C73</f>
        <v>0</v>
      </c>
      <c r="D73" s="92">
        <f>'1.2.sz.mell.'!H73+'1.3.sz.mell.'!H73+'1.4.sz.mell.'!H73</f>
        <v>0</v>
      </c>
      <c r="E73" s="92">
        <f>'1.2.sz.mell.'!I73+'1.3.sz.mell.'!I73+'1.4.sz.mell.'!I73</f>
        <v>0</v>
      </c>
      <c r="F73" s="92">
        <f>'1.2.sz.mell.'!J73+'1.3.sz.mell.'!J73+'1.4.sz.mell.'!J73</f>
        <v>0</v>
      </c>
      <c r="G73" s="92">
        <f>'1.2.sz.mell.'!K73+'1.3.sz.mell.'!K73+'1.4.sz.mell.'!K73</f>
        <v>0</v>
      </c>
    </row>
    <row r="74" spans="1:7" s="80" customFormat="1" ht="12" hidden="1" customHeight="1">
      <c r="A74" s="98" t="s">
        <v>215</v>
      </c>
      <c r="B74" s="85" t="s">
        <v>216</v>
      </c>
      <c r="C74" s="92">
        <f>'1.2.sz.mell.'!C74+'1.3.sz.mell.'!C74+'1.4.sz.mell.'!C74</f>
        <v>0</v>
      </c>
      <c r="D74" s="92">
        <f>'1.2.sz.mell.'!H74+'1.3.sz.mell.'!H74+'1.4.sz.mell.'!H74</f>
        <v>0</v>
      </c>
      <c r="E74" s="92">
        <f>'1.2.sz.mell.'!I74+'1.3.sz.mell.'!I74+'1.4.sz.mell.'!I74</f>
        <v>0</v>
      </c>
      <c r="F74" s="92">
        <f>'1.2.sz.mell.'!J74+'1.3.sz.mell.'!J74+'1.4.sz.mell.'!J74</f>
        <v>0</v>
      </c>
      <c r="G74" s="92">
        <f>'1.2.sz.mell.'!K74+'1.3.sz.mell.'!K74+'1.4.sz.mell.'!K74</f>
        <v>0</v>
      </c>
    </row>
    <row r="75" spans="1:7" s="80" customFormat="1" ht="12" hidden="1" customHeight="1" thickBot="1">
      <c r="A75" s="99" t="s">
        <v>217</v>
      </c>
      <c r="B75" s="88" t="s">
        <v>218</v>
      </c>
      <c r="C75" s="92">
        <f>'1.2.sz.mell.'!C75+'1.3.sz.mell.'!C75+'1.4.sz.mell.'!C75</f>
        <v>0</v>
      </c>
      <c r="D75" s="92">
        <f>'1.2.sz.mell.'!H75+'1.3.sz.mell.'!H75+'1.4.sz.mell.'!H75</f>
        <v>0</v>
      </c>
      <c r="E75" s="92">
        <f>'1.2.sz.mell.'!I75+'1.3.sz.mell.'!I75+'1.4.sz.mell.'!I75</f>
        <v>0</v>
      </c>
      <c r="F75" s="92">
        <f>'1.2.sz.mell.'!J75+'1.3.sz.mell.'!J75+'1.4.sz.mell.'!J75</f>
        <v>0</v>
      </c>
      <c r="G75" s="92">
        <f>'1.2.sz.mell.'!K75+'1.3.sz.mell.'!K75+'1.4.sz.mell.'!K75</f>
        <v>0</v>
      </c>
    </row>
    <row r="76" spans="1:7" s="80" customFormat="1" ht="13.5" customHeight="1" thickBot="1">
      <c r="A76" s="95" t="s">
        <v>219</v>
      </c>
      <c r="B76" s="89" t="s">
        <v>220</v>
      </c>
      <c r="C76" s="100"/>
      <c r="D76" s="100"/>
      <c r="E76" s="100"/>
      <c r="F76" s="100"/>
      <c r="G76" s="100"/>
    </row>
    <row r="77" spans="1:7" s="80" customFormat="1" ht="15.75" customHeight="1" thickBot="1">
      <c r="A77" s="95" t="s">
        <v>221</v>
      </c>
      <c r="B77" s="101" t="s">
        <v>222</v>
      </c>
      <c r="C77" s="66">
        <f>+C55+C59+C64+C67+C71+C76</f>
        <v>24140746</v>
      </c>
      <c r="D77" s="66">
        <f t="shared" ref="D77:G77" si="12">+D55+D59+D64+D67+D71+D76</f>
        <v>0</v>
      </c>
      <c r="E77" s="66">
        <f t="shared" si="12"/>
        <v>0</v>
      </c>
      <c r="F77" s="66">
        <f t="shared" si="12"/>
        <v>0</v>
      </c>
      <c r="G77" s="66">
        <f t="shared" si="12"/>
        <v>0</v>
      </c>
    </row>
    <row r="78" spans="1:7" s="80" customFormat="1" ht="16.5" customHeight="1" thickBot="1">
      <c r="A78" s="102" t="s">
        <v>223</v>
      </c>
      <c r="B78" s="103" t="s">
        <v>224</v>
      </c>
      <c r="C78" s="66">
        <f>+C54+C77</f>
        <v>250718086</v>
      </c>
      <c r="D78" s="66" t="e">
        <f t="shared" ref="D78:G78" si="13">+D54+D77</f>
        <v>#REF!</v>
      </c>
      <c r="E78" s="66" t="e">
        <f t="shared" si="13"/>
        <v>#REF!</v>
      </c>
      <c r="F78" s="66" t="e">
        <f t="shared" si="13"/>
        <v>#REF!</v>
      </c>
      <c r="G78" s="66" t="e">
        <f t="shared" si="13"/>
        <v>#REF!</v>
      </c>
    </row>
    <row r="79" spans="1:7" s="80" customFormat="1" ht="16.5" customHeight="1">
      <c r="A79" s="104"/>
      <c r="B79" s="104"/>
      <c r="C79" s="105"/>
      <c r="D79" s="105"/>
      <c r="E79" s="105"/>
      <c r="F79" s="105"/>
      <c r="G79" s="105"/>
    </row>
    <row r="80" spans="1:7" ht="16.5" customHeight="1">
      <c r="A80" s="365" t="s">
        <v>225</v>
      </c>
      <c r="B80" s="365"/>
      <c r="C80" s="365"/>
      <c r="D80" s="211"/>
      <c r="E80" s="211"/>
      <c r="F80" s="211"/>
      <c r="G80" s="211"/>
    </row>
    <row r="81" spans="1:7" s="107" customFormat="1" ht="16.5" customHeight="1" thickBot="1">
      <c r="A81" s="366" t="s">
        <v>226</v>
      </c>
      <c r="B81" s="366"/>
      <c r="C81" s="70" t="s">
        <v>376</v>
      </c>
      <c r="D81" s="106" t="s">
        <v>109</v>
      </c>
      <c r="E81" s="106" t="s">
        <v>109</v>
      </c>
      <c r="F81" s="106" t="s">
        <v>109</v>
      </c>
      <c r="G81" s="106" t="s">
        <v>109</v>
      </c>
    </row>
    <row r="82" spans="1:7" ht="38.1" customHeight="1" thickBot="1">
      <c r="A82" s="71" t="s">
        <v>110</v>
      </c>
      <c r="B82" s="72" t="s">
        <v>227</v>
      </c>
      <c r="C82" s="73" t="s">
        <v>427</v>
      </c>
      <c r="D82" s="73" t="s">
        <v>345</v>
      </c>
      <c r="E82" s="73" t="s">
        <v>346</v>
      </c>
      <c r="F82" s="73" t="s">
        <v>347</v>
      </c>
      <c r="G82" s="73" t="s">
        <v>346</v>
      </c>
    </row>
    <row r="83" spans="1:7" s="77" customFormat="1" ht="12" customHeight="1" thickBot="1">
      <c r="A83" s="58">
        <v>1</v>
      </c>
      <c r="B83" s="108">
        <v>2</v>
      </c>
      <c r="C83" s="109">
        <v>3</v>
      </c>
      <c r="D83" s="109">
        <v>3</v>
      </c>
      <c r="E83" s="109">
        <v>3</v>
      </c>
      <c r="F83" s="109">
        <v>3</v>
      </c>
      <c r="G83" s="109">
        <v>3</v>
      </c>
    </row>
    <row r="84" spans="1:7" ht="12" customHeight="1" thickBot="1">
      <c r="A84" s="110" t="s">
        <v>4</v>
      </c>
      <c r="B84" s="111" t="s">
        <v>228</v>
      </c>
      <c r="C84" s="112">
        <f>SUM(C85:C89)</f>
        <v>240744722</v>
      </c>
      <c r="D84" s="112">
        <f t="shared" ref="D84:G84" si="14">SUM(D85:D89)</f>
        <v>0</v>
      </c>
      <c r="E84" s="112">
        <f t="shared" si="14"/>
        <v>0</v>
      </c>
      <c r="F84" s="112">
        <f t="shared" si="14"/>
        <v>0</v>
      </c>
      <c r="G84" s="112">
        <f t="shared" si="14"/>
        <v>0</v>
      </c>
    </row>
    <row r="85" spans="1:7" ht="12" customHeight="1">
      <c r="A85" s="113" t="s">
        <v>5</v>
      </c>
      <c r="B85" s="114" t="s">
        <v>55</v>
      </c>
      <c r="C85" s="115">
        <f>'1.2.sz.mell.'!C85+'1.3.sz.mell.'!C85+'1.4.sz.mell.'!C85</f>
        <v>141314000</v>
      </c>
      <c r="D85" s="115">
        <f>'1.2.sz.mell.'!H85+'1.3.sz.mell.'!H85+'1.4.sz.mell.'!H85</f>
        <v>0</v>
      </c>
      <c r="E85" s="115">
        <f>'1.2.sz.mell.'!I85+'1.3.sz.mell.'!I85+'1.4.sz.mell.'!I85</f>
        <v>0</v>
      </c>
      <c r="F85" s="115">
        <f>'1.2.sz.mell.'!J85+'1.3.sz.mell.'!J85+'1.4.sz.mell.'!J85</f>
        <v>0</v>
      </c>
      <c r="G85" s="115">
        <f>'1.2.sz.mell.'!K85+'1.3.sz.mell.'!K85+'1.4.sz.mell.'!K85</f>
        <v>0</v>
      </c>
    </row>
    <row r="86" spans="1:7" ht="12" customHeight="1">
      <c r="A86" s="84" t="s">
        <v>6</v>
      </c>
      <c r="B86" s="19" t="s">
        <v>56</v>
      </c>
      <c r="C86" s="86">
        <f>'1.2.sz.mell.'!C86+'1.3.sz.mell.'!C86+'1.4.sz.mell.'!C86</f>
        <v>31739000</v>
      </c>
      <c r="D86" s="86">
        <f>'1.2.sz.mell.'!H86+'1.3.sz.mell.'!H86+'1.4.sz.mell.'!H86</f>
        <v>0</v>
      </c>
      <c r="E86" s="86">
        <f>'1.2.sz.mell.'!I86+'1.3.sz.mell.'!I86+'1.4.sz.mell.'!I86</f>
        <v>0</v>
      </c>
      <c r="F86" s="86">
        <f>'1.2.sz.mell.'!J86+'1.3.sz.mell.'!J86+'1.4.sz.mell.'!J86</f>
        <v>0</v>
      </c>
      <c r="G86" s="86">
        <f>'1.2.sz.mell.'!K86+'1.3.sz.mell.'!K86+'1.4.sz.mell.'!K86</f>
        <v>0</v>
      </c>
    </row>
    <row r="87" spans="1:7" ht="12" customHeight="1">
      <c r="A87" s="84" t="s">
        <v>7</v>
      </c>
      <c r="B87" s="19" t="s">
        <v>57</v>
      </c>
      <c r="C87" s="90">
        <f>'1.2.sz.mell.'!C87+'1.3.sz.mell.'!C87+'1.4.sz.mell.'!C87</f>
        <v>59658000</v>
      </c>
      <c r="D87" s="90">
        <f>'1.2.sz.mell.'!H87+'1.3.sz.mell.'!H87+'1.4.sz.mell.'!H87</f>
        <v>0</v>
      </c>
      <c r="E87" s="90">
        <f>'1.2.sz.mell.'!I87+'1.3.sz.mell.'!I87+'1.4.sz.mell.'!I87</f>
        <v>0</v>
      </c>
      <c r="F87" s="90">
        <f>'1.2.sz.mell.'!J87+'1.3.sz.mell.'!J87+'1.4.sz.mell.'!J87</f>
        <v>0</v>
      </c>
      <c r="G87" s="90">
        <f>'1.2.sz.mell.'!K87+'1.3.sz.mell.'!K87+'1.4.sz.mell.'!K87</f>
        <v>0</v>
      </c>
    </row>
    <row r="88" spans="1:7" ht="12" customHeight="1">
      <c r="A88" s="84" t="s">
        <v>8</v>
      </c>
      <c r="B88" s="116" t="s">
        <v>58</v>
      </c>
      <c r="C88" s="90">
        <f>'1.2.sz.mell.'!C88+'1.3.sz.mell.'!C88+'1.4.sz.mell.'!C88</f>
        <v>0</v>
      </c>
      <c r="D88" s="90">
        <f>'1.2.sz.mell.'!H88+'1.3.sz.mell.'!H88+'1.4.sz.mell.'!H88</f>
        <v>0</v>
      </c>
      <c r="E88" s="90">
        <f>'1.2.sz.mell.'!I88+'1.3.sz.mell.'!I88+'1.4.sz.mell.'!I88</f>
        <v>0</v>
      </c>
      <c r="F88" s="90">
        <f>'1.2.sz.mell.'!J88+'1.3.sz.mell.'!J88+'1.4.sz.mell.'!J88</f>
        <v>0</v>
      </c>
      <c r="G88" s="90">
        <f>'1.2.sz.mell.'!K88+'1.3.sz.mell.'!K88+'1.4.sz.mell.'!K88</f>
        <v>0</v>
      </c>
    </row>
    <row r="89" spans="1:7" ht="12" customHeight="1" thickBot="1">
      <c r="A89" s="84" t="s">
        <v>229</v>
      </c>
      <c r="B89" s="117" t="s">
        <v>59</v>
      </c>
      <c r="C89" s="90">
        <f>'1.2.sz.mell.'!C89+'1.3.sz.mell.'!C89+'1.4.sz.mell.'!C89</f>
        <v>8033722</v>
      </c>
      <c r="D89" s="90">
        <f>'1.2.sz.mell.'!H89+'1.3.sz.mell.'!H89+'1.4.sz.mell.'!H89</f>
        <v>0</v>
      </c>
      <c r="E89" s="90">
        <f>'1.2.sz.mell.'!I89+'1.3.sz.mell.'!I89+'1.4.sz.mell.'!I89</f>
        <v>0</v>
      </c>
      <c r="F89" s="90">
        <f>'1.2.sz.mell.'!J89+'1.3.sz.mell.'!J89+'1.4.sz.mell.'!J89</f>
        <v>0</v>
      </c>
      <c r="G89" s="90">
        <f>'1.2.sz.mell.'!K89+'1.3.sz.mell.'!K89+'1.4.sz.mell.'!K89</f>
        <v>0</v>
      </c>
    </row>
    <row r="90" spans="1:7" ht="12" customHeight="1" thickBot="1">
      <c r="A90" s="78" t="s">
        <v>10</v>
      </c>
      <c r="B90" s="119" t="s">
        <v>230</v>
      </c>
      <c r="C90" s="59">
        <f>+C91+C93+C95</f>
        <v>1805000</v>
      </c>
      <c r="D90" s="59">
        <f t="shared" ref="D90:G90" si="15">+D91+D93+D95</f>
        <v>0</v>
      </c>
      <c r="E90" s="59">
        <f t="shared" si="15"/>
        <v>0</v>
      </c>
      <c r="F90" s="59">
        <f t="shared" si="15"/>
        <v>0</v>
      </c>
      <c r="G90" s="59">
        <f t="shared" si="15"/>
        <v>0</v>
      </c>
    </row>
    <row r="91" spans="1:7" ht="12" customHeight="1">
      <c r="A91" s="81" t="s">
        <v>12</v>
      </c>
      <c r="B91" s="19" t="s">
        <v>61</v>
      </c>
      <c r="C91" s="83">
        <f>'1.2.sz.mell.'!C91+'1.3.sz.mell.'!C91+'1.4.sz.mell.'!C91</f>
        <v>1805000</v>
      </c>
      <c r="D91" s="83">
        <f>'1.2.sz.mell.'!H91+'1.3.sz.mell.'!H91+'1.4.sz.mell.'!H91</f>
        <v>0</v>
      </c>
      <c r="E91" s="83">
        <f>'1.2.sz.mell.'!I91+'1.3.sz.mell.'!I91+'1.4.sz.mell.'!I91</f>
        <v>0</v>
      </c>
      <c r="F91" s="83">
        <f>'1.2.sz.mell.'!J91+'1.3.sz.mell.'!J91+'1.4.sz.mell.'!J91</f>
        <v>0</v>
      </c>
      <c r="G91" s="83">
        <f>'1.2.sz.mell.'!K91+'1.3.sz.mell.'!K91+'1.4.sz.mell.'!K91</f>
        <v>0</v>
      </c>
    </row>
    <row r="92" spans="1:7" ht="12" customHeight="1">
      <c r="A92" s="81" t="s">
        <v>14</v>
      </c>
      <c r="B92" s="120" t="s">
        <v>231</v>
      </c>
      <c r="C92" s="83">
        <f>'1.2.sz.mell.'!C92+'1.3.sz.mell.'!C92+'1.4.sz.mell.'!C92</f>
        <v>0</v>
      </c>
      <c r="D92" s="83">
        <f>'1.2.sz.mell.'!H92+'1.3.sz.mell.'!H92+'1.4.sz.mell.'!H92</f>
        <v>0</v>
      </c>
      <c r="E92" s="83">
        <f>'1.2.sz.mell.'!I92+'1.3.sz.mell.'!I92+'1.4.sz.mell.'!I92</f>
        <v>0</v>
      </c>
      <c r="F92" s="83">
        <f>'1.2.sz.mell.'!J92+'1.3.sz.mell.'!J92+'1.4.sz.mell.'!J92</f>
        <v>0</v>
      </c>
      <c r="G92" s="83">
        <f>'1.2.sz.mell.'!K92+'1.3.sz.mell.'!K92+'1.4.sz.mell.'!K92</f>
        <v>0</v>
      </c>
    </row>
    <row r="93" spans="1:7" ht="12" customHeight="1">
      <c r="A93" s="81" t="s">
        <v>16</v>
      </c>
      <c r="B93" s="120" t="s">
        <v>62</v>
      </c>
      <c r="C93" s="86">
        <f>'1.2.sz.mell.'!C93+'1.3.sz.mell.'!C93+'1.4.sz.mell.'!C93</f>
        <v>0</v>
      </c>
      <c r="D93" s="86">
        <f>'1.2.sz.mell.'!H93+'1.3.sz.mell.'!H93+'1.4.sz.mell.'!H93</f>
        <v>0</v>
      </c>
      <c r="E93" s="86">
        <f>'1.2.sz.mell.'!I93+'1.3.sz.mell.'!I93+'1.4.sz.mell.'!I93</f>
        <v>0</v>
      </c>
      <c r="F93" s="86">
        <f>'1.2.sz.mell.'!J93+'1.3.sz.mell.'!J93+'1.4.sz.mell.'!J93</f>
        <v>0</v>
      </c>
      <c r="G93" s="86">
        <f>'1.2.sz.mell.'!K93+'1.3.sz.mell.'!K93+'1.4.sz.mell.'!K93</f>
        <v>0</v>
      </c>
    </row>
    <row r="94" spans="1:7" ht="12" customHeight="1">
      <c r="A94" s="81" t="s">
        <v>18</v>
      </c>
      <c r="B94" s="120" t="s">
        <v>232</v>
      </c>
      <c r="C94" s="62">
        <f>'1.2.sz.mell.'!C94+'1.3.sz.mell.'!C94+'1.4.sz.mell.'!C94</f>
        <v>0</v>
      </c>
      <c r="D94" s="62">
        <f>'1.2.sz.mell.'!H94+'1.3.sz.mell.'!H94+'1.4.sz.mell.'!H94</f>
        <v>0</v>
      </c>
      <c r="E94" s="62">
        <f>'1.2.sz.mell.'!I94+'1.3.sz.mell.'!I94+'1.4.sz.mell.'!I94</f>
        <v>0</v>
      </c>
      <c r="F94" s="62">
        <f>'1.2.sz.mell.'!J94+'1.3.sz.mell.'!J94+'1.4.sz.mell.'!J94</f>
        <v>0</v>
      </c>
      <c r="G94" s="62">
        <f>'1.2.sz.mell.'!K94+'1.3.sz.mell.'!K94+'1.4.sz.mell.'!K94</f>
        <v>0</v>
      </c>
    </row>
    <row r="95" spans="1:7" ht="12" customHeight="1" thickBot="1">
      <c r="A95" s="81" t="s">
        <v>116</v>
      </c>
      <c r="B95" s="121" t="s">
        <v>233</v>
      </c>
      <c r="C95" s="62">
        <f>'1.2.sz.mell.'!C95+'1.3.sz.mell.'!C95+'1.4.sz.mell.'!C95</f>
        <v>0</v>
      </c>
      <c r="D95" s="62">
        <f>'1.2.sz.mell.'!H95+'1.3.sz.mell.'!H95+'1.4.sz.mell.'!H95</f>
        <v>0</v>
      </c>
      <c r="E95" s="62">
        <f>'1.2.sz.mell.'!I95+'1.3.sz.mell.'!I95+'1.4.sz.mell.'!I95</f>
        <v>0</v>
      </c>
      <c r="F95" s="62">
        <f>'1.2.sz.mell.'!J95+'1.3.sz.mell.'!J95+'1.4.sz.mell.'!J95</f>
        <v>0</v>
      </c>
      <c r="G95" s="62">
        <f>'1.2.sz.mell.'!K95+'1.3.sz.mell.'!K95+'1.4.sz.mell.'!K95</f>
        <v>0</v>
      </c>
    </row>
    <row r="96" spans="1:7" ht="12" customHeight="1" thickBot="1">
      <c r="A96" s="78" t="s">
        <v>20</v>
      </c>
      <c r="B96" s="24" t="s">
        <v>234</v>
      </c>
      <c r="C96" s="59">
        <f>+C97+C98</f>
        <v>8168364</v>
      </c>
      <c r="D96" s="59">
        <f t="shared" ref="D96:G96" si="16">+D97+D98</f>
        <v>0</v>
      </c>
      <c r="E96" s="59">
        <f t="shared" si="16"/>
        <v>0</v>
      </c>
      <c r="F96" s="59">
        <f t="shared" si="16"/>
        <v>0</v>
      </c>
      <c r="G96" s="59">
        <f t="shared" si="16"/>
        <v>0</v>
      </c>
    </row>
    <row r="97" spans="1:7" ht="12" customHeight="1">
      <c r="A97" s="81" t="s">
        <v>121</v>
      </c>
      <c r="B97" s="22" t="s">
        <v>235</v>
      </c>
      <c r="C97" s="83">
        <f>'1.2.sz.mell.'!C97+'1.3.sz.mell.'!C97+'1.4.sz.mell.'!C97</f>
        <v>368364</v>
      </c>
      <c r="D97" s="83">
        <f>'1.2.sz.mell.'!H97+'1.3.sz.mell.'!H97+'1.4.sz.mell.'!H97</f>
        <v>0</v>
      </c>
      <c r="E97" s="83">
        <f>'1.2.sz.mell.'!I97+'1.3.sz.mell.'!I97+'1.4.sz.mell.'!I97</f>
        <v>0</v>
      </c>
      <c r="F97" s="83">
        <f>'1.2.sz.mell.'!J97+'1.3.sz.mell.'!J97+'1.4.sz.mell.'!J97</f>
        <v>0</v>
      </c>
      <c r="G97" s="83">
        <f>'1.2.sz.mell.'!K97+'1.3.sz.mell.'!K97+'1.4.sz.mell.'!K97</f>
        <v>0</v>
      </c>
    </row>
    <row r="98" spans="1:7" ht="12" customHeight="1" thickBot="1">
      <c r="A98" s="87" t="s">
        <v>123</v>
      </c>
      <c r="B98" s="120" t="s">
        <v>236</v>
      </c>
      <c r="C98" s="90">
        <f>'1.2.sz.mell.'!C98+'1.3.sz.mell.'!C98+'1.4.sz.mell.'!C98</f>
        <v>7800000</v>
      </c>
      <c r="D98" s="90">
        <f>'1.2.sz.mell.'!H98+'1.3.sz.mell.'!H98+'1.4.sz.mell.'!H98</f>
        <v>0</v>
      </c>
      <c r="E98" s="90">
        <f>'1.2.sz.mell.'!I98+'1.3.sz.mell.'!I98+'1.4.sz.mell.'!I98</f>
        <v>0</v>
      </c>
      <c r="F98" s="90">
        <f>'1.2.sz.mell.'!J98+'1.3.sz.mell.'!J98+'1.4.sz.mell.'!J98</f>
        <v>0</v>
      </c>
      <c r="G98" s="90">
        <f>'1.2.sz.mell.'!K98+'1.3.sz.mell.'!K98+'1.4.sz.mell.'!K98</f>
        <v>0</v>
      </c>
    </row>
    <row r="99" spans="1:7" ht="12" customHeight="1" thickBot="1">
      <c r="A99" s="78" t="s">
        <v>22</v>
      </c>
      <c r="B99" s="24" t="s">
        <v>103</v>
      </c>
      <c r="C99" s="59">
        <f>+C84+C90+C96</f>
        <v>250718086</v>
      </c>
      <c r="D99" s="59">
        <f t="shared" ref="D99:G99" si="17">+D84+D90+D96</f>
        <v>0</v>
      </c>
      <c r="E99" s="59">
        <f t="shared" si="17"/>
        <v>0</v>
      </c>
      <c r="F99" s="59">
        <f t="shared" si="17"/>
        <v>0</v>
      </c>
      <c r="G99" s="59">
        <f t="shared" si="17"/>
        <v>0</v>
      </c>
    </row>
    <row r="100" spans="1:7" ht="12" customHeight="1" thickBot="1">
      <c r="A100" s="78" t="s">
        <v>29</v>
      </c>
      <c r="B100" s="24" t="s">
        <v>71</v>
      </c>
      <c r="C100" s="59">
        <f>+C101+C102+C103</f>
        <v>0</v>
      </c>
      <c r="D100" s="59">
        <f t="shared" ref="D100:G100" si="18">+D101+D102+D103</f>
        <v>0</v>
      </c>
      <c r="E100" s="59">
        <f t="shared" si="18"/>
        <v>0</v>
      </c>
      <c r="F100" s="59">
        <f t="shared" si="18"/>
        <v>0</v>
      </c>
      <c r="G100" s="59">
        <f t="shared" si="18"/>
        <v>0</v>
      </c>
    </row>
    <row r="101" spans="1:7" ht="12" customHeight="1">
      <c r="A101" s="81" t="s">
        <v>31</v>
      </c>
      <c r="B101" s="22" t="s">
        <v>72</v>
      </c>
      <c r="C101" s="62">
        <f>'1.2.sz.mell.'!C101+'1.3.sz.mell.'!C101+'1.4.sz.mell.'!C101</f>
        <v>0</v>
      </c>
      <c r="D101" s="62">
        <f>'1.2.sz.mell.'!H101+'1.3.sz.mell.'!H101+'1.4.sz.mell.'!H101</f>
        <v>0</v>
      </c>
      <c r="E101" s="62">
        <f>'1.2.sz.mell.'!I101+'1.3.sz.mell.'!I101+'1.4.sz.mell.'!I101</f>
        <v>0</v>
      </c>
      <c r="F101" s="62">
        <f>'1.2.sz.mell.'!J101+'1.3.sz.mell.'!J101+'1.4.sz.mell.'!J101</f>
        <v>0</v>
      </c>
      <c r="G101" s="62">
        <f>'1.2.sz.mell.'!K101+'1.3.sz.mell.'!K101+'1.4.sz.mell.'!K101</f>
        <v>0</v>
      </c>
    </row>
    <row r="102" spans="1:7" ht="12" customHeight="1">
      <c r="A102" s="81" t="s">
        <v>33</v>
      </c>
      <c r="B102" s="22" t="s">
        <v>73</v>
      </c>
      <c r="C102" s="62">
        <f>'1.2.sz.mell.'!C102+'1.3.sz.mell.'!C102+'1.4.sz.mell.'!C102</f>
        <v>0</v>
      </c>
      <c r="D102" s="62">
        <f>'1.2.sz.mell.'!H102+'1.3.sz.mell.'!H102+'1.4.sz.mell.'!H102</f>
        <v>0</v>
      </c>
      <c r="E102" s="62">
        <f>'1.2.sz.mell.'!I102+'1.3.sz.mell.'!I102+'1.4.sz.mell.'!I102</f>
        <v>0</v>
      </c>
      <c r="F102" s="62">
        <f>'1.2.sz.mell.'!J102+'1.3.sz.mell.'!J102+'1.4.sz.mell.'!J102</f>
        <v>0</v>
      </c>
      <c r="G102" s="62">
        <f>'1.2.sz.mell.'!K102+'1.3.sz.mell.'!K102+'1.4.sz.mell.'!K102</f>
        <v>0</v>
      </c>
    </row>
    <row r="103" spans="1:7" ht="12" customHeight="1" thickBot="1">
      <c r="A103" s="118" t="s">
        <v>35</v>
      </c>
      <c r="B103" s="65" t="s">
        <v>74</v>
      </c>
      <c r="C103" s="62">
        <f>'1.2.sz.mell.'!C103+'1.3.sz.mell.'!C103+'1.4.sz.mell.'!C103</f>
        <v>0</v>
      </c>
      <c r="D103" s="62">
        <f>'1.2.sz.mell.'!H103+'1.3.sz.mell.'!H103+'1.4.sz.mell.'!H103</f>
        <v>0</v>
      </c>
      <c r="E103" s="62">
        <f>'1.2.sz.mell.'!I103+'1.3.sz.mell.'!I103+'1.4.sz.mell.'!I103</f>
        <v>0</v>
      </c>
      <c r="F103" s="62">
        <f>'1.2.sz.mell.'!J103+'1.3.sz.mell.'!J103+'1.4.sz.mell.'!J103</f>
        <v>0</v>
      </c>
      <c r="G103" s="62">
        <f>'1.2.sz.mell.'!K103+'1.3.sz.mell.'!K103+'1.4.sz.mell.'!K103</f>
        <v>0</v>
      </c>
    </row>
    <row r="104" spans="1:7" ht="12" customHeight="1" thickBot="1">
      <c r="A104" s="78" t="s">
        <v>37</v>
      </c>
      <c r="B104" s="24" t="s">
        <v>75</v>
      </c>
      <c r="C104" s="59">
        <f>+C105+C106+C107+C108</f>
        <v>0</v>
      </c>
      <c r="D104" s="59">
        <f t="shared" ref="D104:G104" si="19">+D105+D106+D107+D108</f>
        <v>0</v>
      </c>
      <c r="E104" s="59">
        <f t="shared" si="19"/>
        <v>0</v>
      </c>
      <c r="F104" s="59">
        <f t="shared" si="19"/>
        <v>0</v>
      </c>
      <c r="G104" s="59">
        <f t="shared" si="19"/>
        <v>0</v>
      </c>
    </row>
    <row r="105" spans="1:7" ht="12" customHeight="1">
      <c r="A105" s="81" t="s">
        <v>76</v>
      </c>
      <c r="B105" s="22" t="s">
        <v>77</v>
      </c>
      <c r="C105" s="62">
        <f>'1.2.sz.mell.'!C105+'1.3.sz.mell.'!C105+'1.4.sz.mell.'!C105</f>
        <v>0</v>
      </c>
      <c r="D105" s="62">
        <f>'1.2.sz.mell.'!H105+'1.3.sz.mell.'!H105+'1.4.sz.mell.'!H105</f>
        <v>0</v>
      </c>
      <c r="E105" s="62">
        <f>'1.2.sz.mell.'!I105+'1.3.sz.mell.'!I105+'1.4.sz.mell.'!I105</f>
        <v>0</v>
      </c>
      <c r="F105" s="62">
        <f>'1.2.sz.mell.'!J105+'1.3.sz.mell.'!J105+'1.4.sz.mell.'!J105</f>
        <v>0</v>
      </c>
      <c r="G105" s="62">
        <f>'1.2.sz.mell.'!K105+'1.3.sz.mell.'!K105+'1.4.sz.mell.'!K105</f>
        <v>0</v>
      </c>
    </row>
    <row r="106" spans="1:7" ht="12" customHeight="1">
      <c r="A106" s="81" t="s">
        <v>78</v>
      </c>
      <c r="B106" s="22" t="s">
        <v>79</v>
      </c>
      <c r="C106" s="62">
        <f>'1.2.sz.mell.'!C106+'1.3.sz.mell.'!C106+'1.4.sz.mell.'!C106</f>
        <v>0</v>
      </c>
      <c r="D106" s="62">
        <f>'1.2.sz.mell.'!H106+'1.3.sz.mell.'!H106+'1.4.sz.mell.'!H106</f>
        <v>0</v>
      </c>
      <c r="E106" s="62">
        <f>'1.2.sz.mell.'!I106+'1.3.sz.mell.'!I106+'1.4.sz.mell.'!I106</f>
        <v>0</v>
      </c>
      <c r="F106" s="62">
        <f>'1.2.sz.mell.'!J106+'1.3.sz.mell.'!J106+'1.4.sz.mell.'!J106</f>
        <v>0</v>
      </c>
      <c r="G106" s="62">
        <f>'1.2.sz.mell.'!K106+'1.3.sz.mell.'!K106+'1.4.sz.mell.'!K106</f>
        <v>0</v>
      </c>
    </row>
    <row r="107" spans="1:7" ht="12" customHeight="1">
      <c r="A107" s="81" t="s">
        <v>80</v>
      </c>
      <c r="B107" s="22" t="s">
        <v>81</v>
      </c>
      <c r="C107" s="62">
        <f>'1.2.sz.mell.'!C107+'1.3.sz.mell.'!C107+'1.4.sz.mell.'!C107</f>
        <v>0</v>
      </c>
      <c r="D107" s="62">
        <f>'1.2.sz.mell.'!H107+'1.3.sz.mell.'!H107+'1.4.sz.mell.'!H107</f>
        <v>0</v>
      </c>
      <c r="E107" s="62">
        <f>'1.2.sz.mell.'!I107+'1.3.sz.mell.'!I107+'1.4.sz.mell.'!I107</f>
        <v>0</v>
      </c>
      <c r="F107" s="62">
        <f>'1.2.sz.mell.'!J107+'1.3.sz.mell.'!J107+'1.4.sz.mell.'!J107</f>
        <v>0</v>
      </c>
      <c r="G107" s="62">
        <f>'1.2.sz.mell.'!K107+'1.3.sz.mell.'!K107+'1.4.sz.mell.'!K107</f>
        <v>0</v>
      </c>
    </row>
    <row r="108" spans="1:7" ht="12" customHeight="1" thickBot="1">
      <c r="A108" s="118" t="s">
        <v>82</v>
      </c>
      <c r="B108" s="65" t="s">
        <v>83</v>
      </c>
      <c r="C108" s="62">
        <f>'1.2.sz.mell.'!C108+'1.3.sz.mell.'!C108+'1.4.sz.mell.'!C108</f>
        <v>0</v>
      </c>
      <c r="D108" s="62">
        <f>'1.2.sz.mell.'!H108+'1.3.sz.mell.'!H108+'1.4.sz.mell.'!H108</f>
        <v>0</v>
      </c>
      <c r="E108" s="62">
        <f>'1.2.sz.mell.'!I108+'1.3.sz.mell.'!I108+'1.4.sz.mell.'!I108</f>
        <v>0</v>
      </c>
      <c r="F108" s="62">
        <f>'1.2.sz.mell.'!J108+'1.3.sz.mell.'!J108+'1.4.sz.mell.'!J108</f>
        <v>0</v>
      </c>
      <c r="G108" s="62">
        <f>'1.2.sz.mell.'!K108+'1.3.sz.mell.'!K108+'1.4.sz.mell.'!K108</f>
        <v>0</v>
      </c>
    </row>
    <row r="109" spans="1:7" ht="12" customHeight="1" thickBot="1">
      <c r="A109" s="78" t="s">
        <v>39</v>
      </c>
      <c r="B109" s="24" t="s">
        <v>84</v>
      </c>
      <c r="C109" s="66">
        <f>+C110+C111+C113+C114</f>
        <v>0</v>
      </c>
      <c r="D109" s="66">
        <f t="shared" ref="D109:G109" si="20">+D110+D111+D113+D114</f>
        <v>0</v>
      </c>
      <c r="E109" s="66">
        <f t="shared" si="20"/>
        <v>0</v>
      </c>
      <c r="F109" s="66">
        <f t="shared" si="20"/>
        <v>0</v>
      </c>
      <c r="G109" s="66">
        <f t="shared" si="20"/>
        <v>0</v>
      </c>
    </row>
    <row r="110" spans="1:7" ht="12" customHeight="1">
      <c r="A110" s="81" t="s">
        <v>85</v>
      </c>
      <c r="B110" s="22" t="s">
        <v>86</v>
      </c>
      <c r="C110" s="62">
        <f>'1.2.sz.mell.'!C110+'1.3.sz.mell.'!C110+'1.4.sz.mell.'!C110</f>
        <v>0</v>
      </c>
      <c r="D110" s="62">
        <f>'1.2.sz.mell.'!H110+'1.3.sz.mell.'!H110+'1.4.sz.mell.'!H110</f>
        <v>0</v>
      </c>
      <c r="E110" s="62">
        <f>'1.2.sz.mell.'!I110+'1.3.sz.mell.'!I110+'1.4.sz.mell.'!I110</f>
        <v>0</v>
      </c>
      <c r="F110" s="62">
        <f>'1.2.sz.mell.'!J110+'1.3.sz.mell.'!J110+'1.4.sz.mell.'!J110</f>
        <v>0</v>
      </c>
      <c r="G110" s="62">
        <f>'1.2.sz.mell.'!K110+'1.3.sz.mell.'!K110+'1.4.sz.mell.'!K110</f>
        <v>0</v>
      </c>
    </row>
    <row r="111" spans="1:7" ht="12" customHeight="1">
      <c r="A111" s="81" t="s">
        <v>87</v>
      </c>
      <c r="B111" s="22" t="s">
        <v>88</v>
      </c>
      <c r="C111" s="62">
        <f>'1.2.sz.mell.'!C111+'1.3.sz.mell.'!C111+'1.4.sz.mell.'!C111</f>
        <v>0</v>
      </c>
      <c r="D111" s="62">
        <f>'1.2.sz.mell.'!H111+'1.3.sz.mell.'!H111+'1.4.sz.mell.'!H111</f>
        <v>0</v>
      </c>
      <c r="E111" s="62">
        <f>'1.2.sz.mell.'!I111+'1.3.sz.mell.'!I111+'1.4.sz.mell.'!I111</f>
        <v>0</v>
      </c>
      <c r="F111" s="62">
        <f>'1.2.sz.mell.'!J111+'1.3.sz.mell.'!J111+'1.4.sz.mell.'!J111</f>
        <v>0</v>
      </c>
      <c r="G111" s="62">
        <f>'1.2.sz.mell.'!K111+'1.3.sz.mell.'!K111+'1.4.sz.mell.'!K111</f>
        <v>0</v>
      </c>
    </row>
    <row r="112" spans="1:7" ht="12" customHeight="1">
      <c r="A112" s="81" t="s">
        <v>89</v>
      </c>
      <c r="B112" s="22" t="s">
        <v>105</v>
      </c>
      <c r="C112" s="62"/>
      <c r="D112" s="62"/>
      <c r="E112" s="62"/>
      <c r="F112" s="62"/>
      <c r="G112" s="62"/>
    </row>
    <row r="113" spans="1:13" ht="12" customHeight="1">
      <c r="A113" s="81" t="s">
        <v>91</v>
      </c>
      <c r="B113" s="22" t="s">
        <v>90</v>
      </c>
      <c r="C113" s="62">
        <f>'1.2.sz.mell.'!C113+'1.3.sz.mell.'!C113+'1.4.sz.mell.'!C113</f>
        <v>0</v>
      </c>
      <c r="D113" s="62">
        <f>'1.2.sz.mell.'!H113+'1.3.sz.mell.'!H113+'1.4.sz.mell.'!H113</f>
        <v>0</v>
      </c>
      <c r="E113" s="62">
        <f>'1.2.sz.mell.'!I113+'1.3.sz.mell.'!I113+'1.4.sz.mell.'!I113</f>
        <v>0</v>
      </c>
      <c r="F113" s="62">
        <f>'1.2.sz.mell.'!J113+'1.3.sz.mell.'!J113+'1.4.sz.mell.'!J113</f>
        <v>0</v>
      </c>
      <c r="G113" s="62">
        <f>'1.2.sz.mell.'!K113+'1.3.sz.mell.'!K113+'1.4.sz.mell.'!K113</f>
        <v>0</v>
      </c>
    </row>
    <row r="114" spans="1:13" ht="12" customHeight="1" thickBot="1">
      <c r="A114" s="118" t="s">
        <v>104</v>
      </c>
      <c r="B114" s="65" t="s">
        <v>92</v>
      </c>
      <c r="C114" s="62">
        <f>'1.2.sz.mell.'!C114+'1.3.sz.mell.'!C114+'1.4.sz.mell.'!C114</f>
        <v>0</v>
      </c>
      <c r="D114" s="62">
        <f>'1.2.sz.mell.'!H114+'1.3.sz.mell.'!H114+'1.4.sz.mell.'!H114</f>
        <v>0</v>
      </c>
      <c r="E114" s="62">
        <f>'1.2.sz.mell.'!I114+'1.3.sz.mell.'!I114+'1.4.sz.mell.'!I114</f>
        <v>0</v>
      </c>
      <c r="F114" s="62">
        <f>'1.2.sz.mell.'!J114+'1.3.sz.mell.'!J114+'1.4.sz.mell.'!J114</f>
        <v>0</v>
      </c>
      <c r="G114" s="62">
        <f>'1.2.sz.mell.'!K114+'1.3.sz.mell.'!K114+'1.4.sz.mell.'!K114</f>
        <v>0</v>
      </c>
    </row>
    <row r="115" spans="1:13" ht="12" customHeight="1" thickBot="1">
      <c r="A115" s="78" t="s">
        <v>41</v>
      </c>
      <c r="B115" s="24" t="s">
        <v>93</v>
      </c>
      <c r="C115" s="122">
        <f>+C116+C117+C118+C119</f>
        <v>0</v>
      </c>
      <c r="D115" s="122">
        <f t="shared" ref="D115:G115" si="21">+D116+D117+D118+D119</f>
        <v>0</v>
      </c>
      <c r="E115" s="122">
        <f t="shared" si="21"/>
        <v>0</v>
      </c>
      <c r="F115" s="122">
        <f t="shared" si="21"/>
        <v>0</v>
      </c>
      <c r="G115" s="122">
        <f t="shared" si="21"/>
        <v>0</v>
      </c>
    </row>
    <row r="116" spans="1:13" ht="12" customHeight="1">
      <c r="A116" s="81" t="s">
        <v>94</v>
      </c>
      <c r="B116" s="22" t="s">
        <v>95</v>
      </c>
      <c r="C116" s="62">
        <f>'1.2.sz.mell.'!C116+'1.3.sz.mell.'!C116+'1.4.sz.mell.'!C116</f>
        <v>0</v>
      </c>
      <c r="D116" s="62">
        <f>'1.2.sz.mell.'!H116+'1.3.sz.mell.'!H116+'1.4.sz.mell.'!H116</f>
        <v>0</v>
      </c>
      <c r="E116" s="62">
        <f>'1.2.sz.mell.'!I116+'1.3.sz.mell.'!I116+'1.4.sz.mell.'!I116</f>
        <v>0</v>
      </c>
      <c r="F116" s="62">
        <f>'1.2.sz.mell.'!J116+'1.3.sz.mell.'!J116+'1.4.sz.mell.'!J116</f>
        <v>0</v>
      </c>
      <c r="G116" s="62">
        <f>'1.2.sz.mell.'!K116+'1.3.sz.mell.'!K116+'1.4.sz.mell.'!K116</f>
        <v>0</v>
      </c>
    </row>
    <row r="117" spans="1:13" ht="12" customHeight="1">
      <c r="A117" s="81" t="s">
        <v>96</v>
      </c>
      <c r="B117" s="22" t="s">
        <v>97</v>
      </c>
      <c r="C117" s="62">
        <f>'1.2.sz.mell.'!C117+'1.3.sz.mell.'!C117+'1.4.sz.mell.'!C117</f>
        <v>0</v>
      </c>
      <c r="D117" s="62">
        <f>'1.2.sz.mell.'!H117+'1.3.sz.mell.'!H117+'1.4.sz.mell.'!H117</f>
        <v>0</v>
      </c>
      <c r="E117" s="62">
        <f>'1.2.sz.mell.'!I117+'1.3.sz.mell.'!I117+'1.4.sz.mell.'!I117</f>
        <v>0</v>
      </c>
      <c r="F117" s="62">
        <f>'1.2.sz.mell.'!J117+'1.3.sz.mell.'!J117+'1.4.sz.mell.'!J117</f>
        <v>0</v>
      </c>
      <c r="G117" s="62">
        <f>'1.2.sz.mell.'!K117+'1.3.sz.mell.'!K117+'1.4.sz.mell.'!K117</f>
        <v>0</v>
      </c>
    </row>
    <row r="118" spans="1:13" ht="12" customHeight="1">
      <c r="A118" s="81" t="s">
        <v>98</v>
      </c>
      <c r="B118" s="22" t="s">
        <v>99</v>
      </c>
      <c r="C118" s="62">
        <f>'1.2.sz.mell.'!C118+'1.3.sz.mell.'!C118+'1.4.sz.mell.'!C118</f>
        <v>0</v>
      </c>
      <c r="D118" s="62">
        <f>'1.2.sz.mell.'!H118+'1.3.sz.mell.'!H118+'1.4.sz.mell.'!H118</f>
        <v>0</v>
      </c>
      <c r="E118" s="62">
        <f>'1.2.sz.mell.'!I118+'1.3.sz.mell.'!I118+'1.4.sz.mell.'!I118</f>
        <v>0</v>
      </c>
      <c r="F118" s="62">
        <f>'1.2.sz.mell.'!J118+'1.3.sz.mell.'!J118+'1.4.sz.mell.'!J118</f>
        <v>0</v>
      </c>
      <c r="G118" s="62">
        <f>'1.2.sz.mell.'!K118+'1.3.sz.mell.'!K118+'1.4.sz.mell.'!K118</f>
        <v>0</v>
      </c>
    </row>
    <row r="119" spans="1:13" ht="12" customHeight="1" thickBot="1">
      <c r="A119" s="118" t="s">
        <v>100</v>
      </c>
      <c r="B119" s="65" t="s">
        <v>101</v>
      </c>
      <c r="C119" s="216">
        <f>'1.2.sz.mell.'!C119+'1.3.sz.mell.'!C119+'1.4.sz.mell.'!C119</f>
        <v>0</v>
      </c>
      <c r="D119" s="62">
        <f>'1.2.sz.mell.'!H119+'1.3.sz.mell.'!H119+'1.4.sz.mell.'!H119</f>
        <v>0</v>
      </c>
      <c r="E119" s="62">
        <f>'1.2.sz.mell.'!I119+'1.3.sz.mell.'!I119+'1.4.sz.mell.'!I119</f>
        <v>0</v>
      </c>
      <c r="F119" s="62">
        <f>'1.2.sz.mell.'!J119+'1.3.sz.mell.'!J119+'1.4.sz.mell.'!J119</f>
        <v>0</v>
      </c>
      <c r="G119" s="62">
        <f>'1.2.sz.mell.'!K119+'1.3.sz.mell.'!K119+'1.4.sz.mell.'!K119</f>
        <v>0</v>
      </c>
    </row>
    <row r="120" spans="1:13" ht="12" customHeight="1" thickBot="1">
      <c r="A120" s="218" t="s">
        <v>43</v>
      </c>
      <c r="B120" s="24" t="s">
        <v>354</v>
      </c>
      <c r="C120" s="217"/>
      <c r="D120" s="215"/>
      <c r="E120" s="215"/>
      <c r="F120" s="215"/>
      <c r="G120" s="215"/>
    </row>
    <row r="121" spans="1:13" ht="15" customHeight="1" thickBot="1">
      <c r="A121" s="78" t="s">
        <v>51</v>
      </c>
      <c r="B121" s="24" t="s">
        <v>355</v>
      </c>
      <c r="C121" s="123">
        <f>+C100+C104+C109+C115</f>
        <v>0</v>
      </c>
      <c r="D121" s="123">
        <f t="shared" ref="D121:G121" si="22">+D100+D104+D109+D115</f>
        <v>0</v>
      </c>
      <c r="E121" s="123">
        <f t="shared" si="22"/>
        <v>0</v>
      </c>
      <c r="F121" s="123">
        <f t="shared" si="22"/>
        <v>0</v>
      </c>
      <c r="G121" s="123">
        <f t="shared" si="22"/>
        <v>0</v>
      </c>
      <c r="J121" s="124"/>
      <c r="K121" s="125"/>
      <c r="L121" s="125"/>
      <c r="M121" s="125"/>
    </row>
    <row r="122" spans="1:13" s="80" customFormat="1" ht="12.95" customHeight="1" thickBot="1">
      <c r="A122" s="126" t="s">
        <v>251</v>
      </c>
      <c r="B122" s="127" t="s">
        <v>356</v>
      </c>
      <c r="C122" s="123">
        <f>+C99+C121</f>
        <v>250718086</v>
      </c>
      <c r="D122" s="123">
        <f t="shared" ref="D122:G122" si="23">+D99+D121</f>
        <v>0</v>
      </c>
      <c r="E122" s="123">
        <f t="shared" si="23"/>
        <v>0</v>
      </c>
      <c r="F122" s="123">
        <f t="shared" si="23"/>
        <v>0</v>
      </c>
      <c r="G122" s="123">
        <f t="shared" si="23"/>
        <v>0</v>
      </c>
    </row>
    <row r="123" spans="1:13" ht="7.5" customHeight="1"/>
    <row r="124" spans="1:13">
      <c r="A124" s="367" t="s">
        <v>237</v>
      </c>
      <c r="B124" s="367"/>
      <c r="C124" s="367"/>
      <c r="D124" s="212"/>
      <c r="E124" s="212"/>
      <c r="F124" s="212"/>
      <c r="G124" s="212"/>
    </row>
    <row r="125" spans="1:13" ht="15" customHeight="1" thickBot="1">
      <c r="A125" s="364" t="s">
        <v>238</v>
      </c>
      <c r="B125" s="364"/>
      <c r="C125" s="287" t="s">
        <v>376</v>
      </c>
      <c r="D125" s="70" t="s">
        <v>109</v>
      </c>
      <c r="E125" s="70" t="s">
        <v>109</v>
      </c>
      <c r="F125" s="70" t="s">
        <v>109</v>
      </c>
      <c r="G125" s="70" t="s">
        <v>109</v>
      </c>
    </row>
    <row r="126" spans="1:13" ht="13.5" customHeight="1" thickBot="1">
      <c r="A126" s="78">
        <v>1</v>
      </c>
      <c r="B126" s="119" t="s">
        <v>239</v>
      </c>
      <c r="C126" s="59">
        <f>+C54-C99</f>
        <v>-24140746</v>
      </c>
      <c r="D126" s="59" t="e">
        <f t="shared" ref="D126:G126" si="24">+D54-D99</f>
        <v>#REF!</v>
      </c>
      <c r="E126" s="59" t="e">
        <f t="shared" si="24"/>
        <v>#REF!</v>
      </c>
      <c r="F126" s="59" t="e">
        <f t="shared" si="24"/>
        <v>#REF!</v>
      </c>
      <c r="G126" s="59" t="e">
        <f t="shared" si="24"/>
        <v>#REF!</v>
      </c>
      <c r="H126" s="130"/>
    </row>
    <row r="127" spans="1:13" ht="27.75" customHeight="1" thickBot="1">
      <c r="A127" s="78" t="s">
        <v>10</v>
      </c>
      <c r="B127" s="119" t="s">
        <v>240</v>
      </c>
      <c r="C127" s="59">
        <f>+C77-C121</f>
        <v>24140746</v>
      </c>
      <c r="D127" s="59">
        <f t="shared" ref="D127:G127" si="25">+D77-D121</f>
        <v>0</v>
      </c>
      <c r="E127" s="59">
        <f t="shared" si="25"/>
        <v>0</v>
      </c>
      <c r="F127" s="59">
        <f t="shared" si="25"/>
        <v>0</v>
      </c>
      <c r="G127" s="59">
        <f t="shared" si="25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78740157480314965" right="0.78740157480314965" top="0.78740157480314965" bottom="0.43307086614173229" header="0.31496062992125984" footer="0.23622047244094491"/>
  <pageSetup paperSize="9" scale="80" fitToHeight="2" orientation="portrait" r:id="rId1"/>
  <headerFooter alignWithMargins="0">
    <oddHeader xml:space="preserve">&amp;C&amp;"Times New Roman CE,Félkövér"&amp;12VÖLGYSÉGI ÖNKORMÁNYZATOK TÁRSULÁSA
2018. ÉVI KÖLTSÉGVETÉSÉNEK ÖSSZEVONT MÉRLEGE&amp;R&amp;"Times New Roman CE,Félkövér dőlt" 1.1. melléklet </oddHeader>
  </headerFooter>
  <rowBreaks count="1" manualBreakCount="1">
    <brk id="7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7"/>
  <sheetViews>
    <sheetView view="pageBreakPreview" topLeftCell="A63" zoomScale="145" zoomScaleNormal="120" zoomScaleSheetLayoutView="145" workbookViewId="0">
      <selection activeCell="C82" sqref="C82"/>
    </sheetView>
  </sheetViews>
  <sheetFormatPr defaultRowHeight="15.75"/>
  <cols>
    <col min="1" max="1" width="8.140625" style="128" customWidth="1"/>
    <col min="2" max="2" width="78.5703125" style="128" customWidth="1"/>
    <col min="3" max="3" width="18.5703125" style="129" customWidth="1"/>
    <col min="4" max="7" width="18.5703125" style="129" hidden="1" customWidth="1"/>
    <col min="8" max="8" width="7.7109375" style="69" customWidth="1"/>
    <col min="9" max="260" width="9.140625" style="69"/>
    <col min="261" max="261" width="8.140625" style="69" customWidth="1"/>
    <col min="262" max="262" width="78.5703125" style="69" customWidth="1"/>
    <col min="263" max="263" width="18.5703125" style="69" customWidth="1"/>
    <col min="264" max="264" width="7.7109375" style="69" customWidth="1"/>
    <col min="265" max="516" width="9.140625" style="69"/>
    <col min="517" max="517" width="8.140625" style="69" customWidth="1"/>
    <col min="518" max="518" width="78.5703125" style="69" customWidth="1"/>
    <col min="519" max="519" width="18.5703125" style="69" customWidth="1"/>
    <col min="520" max="520" width="7.7109375" style="69" customWidth="1"/>
    <col min="521" max="772" width="9.140625" style="69"/>
    <col min="773" max="773" width="8.140625" style="69" customWidth="1"/>
    <col min="774" max="774" width="78.5703125" style="69" customWidth="1"/>
    <col min="775" max="775" width="18.5703125" style="69" customWidth="1"/>
    <col min="776" max="776" width="7.7109375" style="69" customWidth="1"/>
    <col min="777" max="1028" width="9.140625" style="69"/>
    <col min="1029" max="1029" width="8.140625" style="69" customWidth="1"/>
    <col min="1030" max="1030" width="78.5703125" style="69" customWidth="1"/>
    <col min="1031" max="1031" width="18.5703125" style="69" customWidth="1"/>
    <col min="1032" max="1032" width="7.7109375" style="69" customWidth="1"/>
    <col min="1033" max="1284" width="9.140625" style="69"/>
    <col min="1285" max="1285" width="8.140625" style="69" customWidth="1"/>
    <col min="1286" max="1286" width="78.5703125" style="69" customWidth="1"/>
    <col min="1287" max="1287" width="18.5703125" style="69" customWidth="1"/>
    <col min="1288" max="1288" width="7.7109375" style="69" customWidth="1"/>
    <col min="1289" max="1540" width="9.140625" style="69"/>
    <col min="1541" max="1541" width="8.140625" style="69" customWidth="1"/>
    <col min="1542" max="1542" width="78.5703125" style="69" customWidth="1"/>
    <col min="1543" max="1543" width="18.5703125" style="69" customWidth="1"/>
    <col min="1544" max="1544" width="7.7109375" style="69" customWidth="1"/>
    <col min="1545" max="1796" width="9.140625" style="69"/>
    <col min="1797" max="1797" width="8.140625" style="69" customWidth="1"/>
    <col min="1798" max="1798" width="78.5703125" style="69" customWidth="1"/>
    <col min="1799" max="1799" width="18.5703125" style="69" customWidth="1"/>
    <col min="1800" max="1800" width="7.7109375" style="69" customWidth="1"/>
    <col min="1801" max="2052" width="9.140625" style="69"/>
    <col min="2053" max="2053" width="8.140625" style="69" customWidth="1"/>
    <col min="2054" max="2054" width="78.5703125" style="69" customWidth="1"/>
    <col min="2055" max="2055" width="18.5703125" style="69" customWidth="1"/>
    <col min="2056" max="2056" width="7.7109375" style="69" customWidth="1"/>
    <col min="2057" max="2308" width="9.140625" style="69"/>
    <col min="2309" max="2309" width="8.140625" style="69" customWidth="1"/>
    <col min="2310" max="2310" width="78.5703125" style="69" customWidth="1"/>
    <col min="2311" max="2311" width="18.5703125" style="69" customWidth="1"/>
    <col min="2312" max="2312" width="7.7109375" style="69" customWidth="1"/>
    <col min="2313" max="2564" width="9.140625" style="69"/>
    <col min="2565" max="2565" width="8.140625" style="69" customWidth="1"/>
    <col min="2566" max="2566" width="78.5703125" style="69" customWidth="1"/>
    <col min="2567" max="2567" width="18.5703125" style="69" customWidth="1"/>
    <col min="2568" max="2568" width="7.7109375" style="69" customWidth="1"/>
    <col min="2569" max="2820" width="9.140625" style="69"/>
    <col min="2821" max="2821" width="8.140625" style="69" customWidth="1"/>
    <col min="2822" max="2822" width="78.5703125" style="69" customWidth="1"/>
    <col min="2823" max="2823" width="18.5703125" style="69" customWidth="1"/>
    <col min="2824" max="2824" width="7.7109375" style="69" customWidth="1"/>
    <col min="2825" max="3076" width="9.140625" style="69"/>
    <col min="3077" max="3077" width="8.140625" style="69" customWidth="1"/>
    <col min="3078" max="3078" width="78.5703125" style="69" customWidth="1"/>
    <col min="3079" max="3079" width="18.5703125" style="69" customWidth="1"/>
    <col min="3080" max="3080" width="7.7109375" style="69" customWidth="1"/>
    <col min="3081" max="3332" width="9.140625" style="69"/>
    <col min="3333" max="3333" width="8.140625" style="69" customWidth="1"/>
    <col min="3334" max="3334" width="78.5703125" style="69" customWidth="1"/>
    <col min="3335" max="3335" width="18.5703125" style="69" customWidth="1"/>
    <col min="3336" max="3336" width="7.7109375" style="69" customWidth="1"/>
    <col min="3337" max="3588" width="9.140625" style="69"/>
    <col min="3589" max="3589" width="8.140625" style="69" customWidth="1"/>
    <col min="3590" max="3590" width="78.5703125" style="69" customWidth="1"/>
    <col min="3591" max="3591" width="18.5703125" style="69" customWidth="1"/>
    <col min="3592" max="3592" width="7.7109375" style="69" customWidth="1"/>
    <col min="3593" max="3844" width="9.140625" style="69"/>
    <col min="3845" max="3845" width="8.140625" style="69" customWidth="1"/>
    <col min="3846" max="3846" width="78.5703125" style="69" customWidth="1"/>
    <col min="3847" max="3847" width="18.5703125" style="69" customWidth="1"/>
    <col min="3848" max="3848" width="7.7109375" style="69" customWidth="1"/>
    <col min="3849" max="4100" width="9.140625" style="69"/>
    <col min="4101" max="4101" width="8.140625" style="69" customWidth="1"/>
    <col min="4102" max="4102" width="78.5703125" style="69" customWidth="1"/>
    <col min="4103" max="4103" width="18.5703125" style="69" customWidth="1"/>
    <col min="4104" max="4104" width="7.7109375" style="69" customWidth="1"/>
    <col min="4105" max="4356" width="9.140625" style="69"/>
    <col min="4357" max="4357" width="8.140625" style="69" customWidth="1"/>
    <col min="4358" max="4358" width="78.5703125" style="69" customWidth="1"/>
    <col min="4359" max="4359" width="18.5703125" style="69" customWidth="1"/>
    <col min="4360" max="4360" width="7.7109375" style="69" customWidth="1"/>
    <col min="4361" max="4612" width="9.140625" style="69"/>
    <col min="4613" max="4613" width="8.140625" style="69" customWidth="1"/>
    <col min="4614" max="4614" width="78.5703125" style="69" customWidth="1"/>
    <col min="4615" max="4615" width="18.5703125" style="69" customWidth="1"/>
    <col min="4616" max="4616" width="7.7109375" style="69" customWidth="1"/>
    <col min="4617" max="4868" width="9.140625" style="69"/>
    <col min="4869" max="4869" width="8.140625" style="69" customWidth="1"/>
    <col min="4870" max="4870" width="78.5703125" style="69" customWidth="1"/>
    <col min="4871" max="4871" width="18.5703125" style="69" customWidth="1"/>
    <col min="4872" max="4872" width="7.7109375" style="69" customWidth="1"/>
    <col min="4873" max="5124" width="9.140625" style="69"/>
    <col min="5125" max="5125" width="8.140625" style="69" customWidth="1"/>
    <col min="5126" max="5126" width="78.5703125" style="69" customWidth="1"/>
    <col min="5127" max="5127" width="18.5703125" style="69" customWidth="1"/>
    <col min="5128" max="5128" width="7.7109375" style="69" customWidth="1"/>
    <col min="5129" max="5380" width="9.140625" style="69"/>
    <col min="5381" max="5381" width="8.140625" style="69" customWidth="1"/>
    <col min="5382" max="5382" width="78.5703125" style="69" customWidth="1"/>
    <col min="5383" max="5383" width="18.5703125" style="69" customWidth="1"/>
    <col min="5384" max="5384" width="7.7109375" style="69" customWidth="1"/>
    <col min="5385" max="5636" width="9.140625" style="69"/>
    <col min="5637" max="5637" width="8.140625" style="69" customWidth="1"/>
    <col min="5638" max="5638" width="78.5703125" style="69" customWidth="1"/>
    <col min="5639" max="5639" width="18.5703125" style="69" customWidth="1"/>
    <col min="5640" max="5640" width="7.7109375" style="69" customWidth="1"/>
    <col min="5641" max="5892" width="9.140625" style="69"/>
    <col min="5893" max="5893" width="8.140625" style="69" customWidth="1"/>
    <col min="5894" max="5894" width="78.5703125" style="69" customWidth="1"/>
    <col min="5895" max="5895" width="18.5703125" style="69" customWidth="1"/>
    <col min="5896" max="5896" width="7.7109375" style="69" customWidth="1"/>
    <col min="5897" max="6148" width="9.140625" style="69"/>
    <col min="6149" max="6149" width="8.140625" style="69" customWidth="1"/>
    <col min="6150" max="6150" width="78.5703125" style="69" customWidth="1"/>
    <col min="6151" max="6151" width="18.5703125" style="69" customWidth="1"/>
    <col min="6152" max="6152" width="7.7109375" style="69" customWidth="1"/>
    <col min="6153" max="6404" width="9.140625" style="69"/>
    <col min="6405" max="6405" width="8.140625" style="69" customWidth="1"/>
    <col min="6406" max="6406" width="78.5703125" style="69" customWidth="1"/>
    <col min="6407" max="6407" width="18.5703125" style="69" customWidth="1"/>
    <col min="6408" max="6408" width="7.7109375" style="69" customWidth="1"/>
    <col min="6409" max="6660" width="9.140625" style="69"/>
    <col min="6661" max="6661" width="8.140625" style="69" customWidth="1"/>
    <col min="6662" max="6662" width="78.5703125" style="69" customWidth="1"/>
    <col min="6663" max="6663" width="18.5703125" style="69" customWidth="1"/>
    <col min="6664" max="6664" width="7.7109375" style="69" customWidth="1"/>
    <col min="6665" max="6916" width="9.140625" style="69"/>
    <col min="6917" max="6917" width="8.140625" style="69" customWidth="1"/>
    <col min="6918" max="6918" width="78.5703125" style="69" customWidth="1"/>
    <col min="6919" max="6919" width="18.5703125" style="69" customWidth="1"/>
    <col min="6920" max="6920" width="7.7109375" style="69" customWidth="1"/>
    <col min="6921" max="7172" width="9.140625" style="69"/>
    <col min="7173" max="7173" width="8.140625" style="69" customWidth="1"/>
    <col min="7174" max="7174" width="78.5703125" style="69" customWidth="1"/>
    <col min="7175" max="7175" width="18.5703125" style="69" customWidth="1"/>
    <col min="7176" max="7176" width="7.7109375" style="69" customWidth="1"/>
    <col min="7177" max="7428" width="9.140625" style="69"/>
    <col min="7429" max="7429" width="8.140625" style="69" customWidth="1"/>
    <col min="7430" max="7430" width="78.5703125" style="69" customWidth="1"/>
    <col min="7431" max="7431" width="18.5703125" style="69" customWidth="1"/>
    <col min="7432" max="7432" width="7.7109375" style="69" customWidth="1"/>
    <col min="7433" max="7684" width="9.140625" style="69"/>
    <col min="7685" max="7685" width="8.140625" style="69" customWidth="1"/>
    <col min="7686" max="7686" width="78.5703125" style="69" customWidth="1"/>
    <col min="7687" max="7687" width="18.5703125" style="69" customWidth="1"/>
    <col min="7688" max="7688" width="7.7109375" style="69" customWidth="1"/>
    <col min="7689" max="7940" width="9.140625" style="69"/>
    <col min="7941" max="7941" width="8.140625" style="69" customWidth="1"/>
    <col min="7942" max="7942" width="78.5703125" style="69" customWidth="1"/>
    <col min="7943" max="7943" width="18.5703125" style="69" customWidth="1"/>
    <col min="7944" max="7944" width="7.7109375" style="69" customWidth="1"/>
    <col min="7945" max="8196" width="9.140625" style="69"/>
    <col min="8197" max="8197" width="8.140625" style="69" customWidth="1"/>
    <col min="8198" max="8198" width="78.5703125" style="69" customWidth="1"/>
    <col min="8199" max="8199" width="18.5703125" style="69" customWidth="1"/>
    <col min="8200" max="8200" width="7.7109375" style="69" customWidth="1"/>
    <col min="8201" max="8452" width="9.140625" style="69"/>
    <col min="8453" max="8453" width="8.140625" style="69" customWidth="1"/>
    <col min="8454" max="8454" width="78.5703125" style="69" customWidth="1"/>
    <col min="8455" max="8455" width="18.5703125" style="69" customWidth="1"/>
    <col min="8456" max="8456" width="7.7109375" style="69" customWidth="1"/>
    <col min="8457" max="8708" width="9.140625" style="69"/>
    <col min="8709" max="8709" width="8.140625" style="69" customWidth="1"/>
    <col min="8710" max="8710" width="78.5703125" style="69" customWidth="1"/>
    <col min="8711" max="8711" width="18.5703125" style="69" customWidth="1"/>
    <col min="8712" max="8712" width="7.7109375" style="69" customWidth="1"/>
    <col min="8713" max="8964" width="9.140625" style="69"/>
    <col min="8965" max="8965" width="8.140625" style="69" customWidth="1"/>
    <col min="8966" max="8966" width="78.5703125" style="69" customWidth="1"/>
    <col min="8967" max="8967" width="18.5703125" style="69" customWidth="1"/>
    <col min="8968" max="8968" width="7.7109375" style="69" customWidth="1"/>
    <col min="8969" max="9220" width="9.140625" style="69"/>
    <col min="9221" max="9221" width="8.140625" style="69" customWidth="1"/>
    <col min="9222" max="9222" width="78.5703125" style="69" customWidth="1"/>
    <col min="9223" max="9223" width="18.5703125" style="69" customWidth="1"/>
    <col min="9224" max="9224" width="7.7109375" style="69" customWidth="1"/>
    <col min="9225" max="9476" width="9.140625" style="69"/>
    <col min="9477" max="9477" width="8.140625" style="69" customWidth="1"/>
    <col min="9478" max="9478" width="78.5703125" style="69" customWidth="1"/>
    <col min="9479" max="9479" width="18.5703125" style="69" customWidth="1"/>
    <col min="9480" max="9480" width="7.7109375" style="69" customWidth="1"/>
    <col min="9481" max="9732" width="9.140625" style="69"/>
    <col min="9733" max="9733" width="8.140625" style="69" customWidth="1"/>
    <col min="9734" max="9734" width="78.5703125" style="69" customWidth="1"/>
    <col min="9735" max="9735" width="18.5703125" style="69" customWidth="1"/>
    <col min="9736" max="9736" width="7.7109375" style="69" customWidth="1"/>
    <col min="9737" max="9988" width="9.140625" style="69"/>
    <col min="9989" max="9989" width="8.140625" style="69" customWidth="1"/>
    <col min="9990" max="9990" width="78.5703125" style="69" customWidth="1"/>
    <col min="9991" max="9991" width="18.5703125" style="69" customWidth="1"/>
    <col min="9992" max="9992" width="7.7109375" style="69" customWidth="1"/>
    <col min="9993" max="10244" width="9.140625" style="69"/>
    <col min="10245" max="10245" width="8.140625" style="69" customWidth="1"/>
    <col min="10246" max="10246" width="78.5703125" style="69" customWidth="1"/>
    <col min="10247" max="10247" width="18.5703125" style="69" customWidth="1"/>
    <col min="10248" max="10248" width="7.7109375" style="69" customWidth="1"/>
    <col min="10249" max="10500" width="9.140625" style="69"/>
    <col min="10501" max="10501" width="8.140625" style="69" customWidth="1"/>
    <col min="10502" max="10502" width="78.5703125" style="69" customWidth="1"/>
    <col min="10503" max="10503" width="18.5703125" style="69" customWidth="1"/>
    <col min="10504" max="10504" width="7.7109375" style="69" customWidth="1"/>
    <col min="10505" max="10756" width="9.140625" style="69"/>
    <col min="10757" max="10757" width="8.140625" style="69" customWidth="1"/>
    <col min="10758" max="10758" width="78.5703125" style="69" customWidth="1"/>
    <col min="10759" max="10759" width="18.5703125" style="69" customWidth="1"/>
    <col min="10760" max="10760" width="7.7109375" style="69" customWidth="1"/>
    <col min="10761" max="11012" width="9.140625" style="69"/>
    <col min="11013" max="11013" width="8.140625" style="69" customWidth="1"/>
    <col min="11014" max="11014" width="78.5703125" style="69" customWidth="1"/>
    <col min="11015" max="11015" width="18.5703125" style="69" customWidth="1"/>
    <col min="11016" max="11016" width="7.7109375" style="69" customWidth="1"/>
    <col min="11017" max="11268" width="9.140625" style="69"/>
    <col min="11269" max="11269" width="8.140625" style="69" customWidth="1"/>
    <col min="11270" max="11270" width="78.5703125" style="69" customWidth="1"/>
    <col min="11271" max="11271" width="18.5703125" style="69" customWidth="1"/>
    <col min="11272" max="11272" width="7.7109375" style="69" customWidth="1"/>
    <col min="11273" max="11524" width="9.140625" style="69"/>
    <col min="11525" max="11525" width="8.140625" style="69" customWidth="1"/>
    <col min="11526" max="11526" width="78.5703125" style="69" customWidth="1"/>
    <col min="11527" max="11527" width="18.5703125" style="69" customWidth="1"/>
    <col min="11528" max="11528" width="7.7109375" style="69" customWidth="1"/>
    <col min="11529" max="11780" width="9.140625" style="69"/>
    <col min="11781" max="11781" width="8.140625" style="69" customWidth="1"/>
    <col min="11782" max="11782" width="78.5703125" style="69" customWidth="1"/>
    <col min="11783" max="11783" width="18.5703125" style="69" customWidth="1"/>
    <col min="11784" max="11784" width="7.7109375" style="69" customWidth="1"/>
    <col min="11785" max="12036" width="9.140625" style="69"/>
    <col min="12037" max="12037" width="8.140625" style="69" customWidth="1"/>
    <col min="12038" max="12038" width="78.5703125" style="69" customWidth="1"/>
    <col min="12039" max="12039" width="18.5703125" style="69" customWidth="1"/>
    <col min="12040" max="12040" width="7.7109375" style="69" customWidth="1"/>
    <col min="12041" max="12292" width="9.140625" style="69"/>
    <col min="12293" max="12293" width="8.140625" style="69" customWidth="1"/>
    <col min="12294" max="12294" width="78.5703125" style="69" customWidth="1"/>
    <col min="12295" max="12295" width="18.5703125" style="69" customWidth="1"/>
    <col min="12296" max="12296" width="7.7109375" style="69" customWidth="1"/>
    <col min="12297" max="12548" width="9.140625" style="69"/>
    <col min="12549" max="12549" width="8.140625" style="69" customWidth="1"/>
    <col min="12550" max="12550" width="78.5703125" style="69" customWidth="1"/>
    <col min="12551" max="12551" width="18.5703125" style="69" customWidth="1"/>
    <col min="12552" max="12552" width="7.7109375" style="69" customWidth="1"/>
    <col min="12553" max="12804" width="9.140625" style="69"/>
    <col min="12805" max="12805" width="8.140625" style="69" customWidth="1"/>
    <col min="12806" max="12806" width="78.5703125" style="69" customWidth="1"/>
    <col min="12807" max="12807" width="18.5703125" style="69" customWidth="1"/>
    <col min="12808" max="12808" width="7.7109375" style="69" customWidth="1"/>
    <col min="12809" max="13060" width="9.140625" style="69"/>
    <col min="13061" max="13061" width="8.140625" style="69" customWidth="1"/>
    <col min="13062" max="13062" width="78.5703125" style="69" customWidth="1"/>
    <col min="13063" max="13063" width="18.5703125" style="69" customWidth="1"/>
    <col min="13064" max="13064" width="7.7109375" style="69" customWidth="1"/>
    <col min="13065" max="13316" width="9.140625" style="69"/>
    <col min="13317" max="13317" width="8.140625" style="69" customWidth="1"/>
    <col min="13318" max="13318" width="78.5703125" style="69" customWidth="1"/>
    <col min="13319" max="13319" width="18.5703125" style="69" customWidth="1"/>
    <col min="13320" max="13320" width="7.7109375" style="69" customWidth="1"/>
    <col min="13321" max="13572" width="9.140625" style="69"/>
    <col min="13573" max="13573" width="8.140625" style="69" customWidth="1"/>
    <col min="13574" max="13574" width="78.5703125" style="69" customWidth="1"/>
    <col min="13575" max="13575" width="18.5703125" style="69" customWidth="1"/>
    <col min="13576" max="13576" width="7.7109375" style="69" customWidth="1"/>
    <col min="13577" max="13828" width="9.140625" style="69"/>
    <col min="13829" max="13829" width="8.140625" style="69" customWidth="1"/>
    <col min="13830" max="13830" width="78.5703125" style="69" customWidth="1"/>
    <col min="13831" max="13831" width="18.5703125" style="69" customWidth="1"/>
    <col min="13832" max="13832" width="7.7109375" style="69" customWidth="1"/>
    <col min="13833" max="14084" width="9.140625" style="69"/>
    <col min="14085" max="14085" width="8.140625" style="69" customWidth="1"/>
    <col min="14086" max="14086" width="78.5703125" style="69" customWidth="1"/>
    <col min="14087" max="14087" width="18.5703125" style="69" customWidth="1"/>
    <col min="14088" max="14088" width="7.7109375" style="69" customWidth="1"/>
    <col min="14089" max="14340" width="9.140625" style="69"/>
    <col min="14341" max="14341" width="8.140625" style="69" customWidth="1"/>
    <col min="14342" max="14342" width="78.5703125" style="69" customWidth="1"/>
    <col min="14343" max="14343" width="18.5703125" style="69" customWidth="1"/>
    <col min="14344" max="14344" width="7.7109375" style="69" customWidth="1"/>
    <col min="14345" max="14596" width="9.140625" style="69"/>
    <col min="14597" max="14597" width="8.140625" style="69" customWidth="1"/>
    <col min="14598" max="14598" width="78.5703125" style="69" customWidth="1"/>
    <col min="14599" max="14599" width="18.5703125" style="69" customWidth="1"/>
    <col min="14600" max="14600" width="7.7109375" style="69" customWidth="1"/>
    <col min="14601" max="14852" width="9.140625" style="69"/>
    <col min="14853" max="14853" width="8.140625" style="69" customWidth="1"/>
    <col min="14854" max="14854" width="78.5703125" style="69" customWidth="1"/>
    <col min="14855" max="14855" width="18.5703125" style="69" customWidth="1"/>
    <col min="14856" max="14856" width="7.7109375" style="69" customWidth="1"/>
    <col min="14857" max="15108" width="9.140625" style="69"/>
    <col min="15109" max="15109" width="8.140625" style="69" customWidth="1"/>
    <col min="15110" max="15110" width="78.5703125" style="69" customWidth="1"/>
    <col min="15111" max="15111" width="18.5703125" style="69" customWidth="1"/>
    <col min="15112" max="15112" width="7.7109375" style="69" customWidth="1"/>
    <col min="15113" max="15364" width="9.140625" style="69"/>
    <col min="15365" max="15365" width="8.140625" style="69" customWidth="1"/>
    <col min="15366" max="15366" width="78.5703125" style="69" customWidth="1"/>
    <col min="15367" max="15367" width="18.5703125" style="69" customWidth="1"/>
    <col min="15368" max="15368" width="7.7109375" style="69" customWidth="1"/>
    <col min="15369" max="15620" width="9.140625" style="69"/>
    <col min="15621" max="15621" width="8.140625" style="69" customWidth="1"/>
    <col min="15622" max="15622" width="78.5703125" style="69" customWidth="1"/>
    <col min="15623" max="15623" width="18.5703125" style="69" customWidth="1"/>
    <col min="15624" max="15624" width="7.7109375" style="69" customWidth="1"/>
    <col min="15625" max="15876" width="9.140625" style="69"/>
    <col min="15877" max="15877" width="8.140625" style="69" customWidth="1"/>
    <col min="15878" max="15878" width="78.5703125" style="69" customWidth="1"/>
    <col min="15879" max="15879" width="18.5703125" style="69" customWidth="1"/>
    <col min="15880" max="15880" width="7.7109375" style="69" customWidth="1"/>
    <col min="15881" max="16132" width="9.140625" style="69"/>
    <col min="16133" max="16133" width="8.140625" style="69" customWidth="1"/>
    <col min="16134" max="16134" width="78.5703125" style="69" customWidth="1"/>
    <col min="16135" max="16135" width="18.5703125" style="69" customWidth="1"/>
    <col min="16136" max="16136" width="7.7109375" style="69" customWidth="1"/>
    <col min="16137" max="16384" width="9.140625" style="69"/>
  </cols>
  <sheetData>
    <row r="1" spans="1:7" ht="15.95" customHeight="1">
      <c r="A1" s="365" t="s">
        <v>107</v>
      </c>
      <c r="B1" s="365"/>
      <c r="C1" s="365"/>
      <c r="D1" s="211"/>
      <c r="E1" s="211"/>
      <c r="F1" s="211"/>
      <c r="G1" s="211"/>
    </row>
    <row r="2" spans="1:7" ht="15.95" customHeight="1" thickBot="1">
      <c r="A2" s="364" t="s">
        <v>108</v>
      </c>
      <c r="B2" s="364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24.75" thickBot="1">
      <c r="A3" s="71" t="s">
        <v>110</v>
      </c>
      <c r="B3" s="72" t="s">
        <v>111</v>
      </c>
      <c r="C3" s="288" t="s">
        <v>427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95053000</v>
      </c>
      <c r="D6" s="59">
        <f t="shared" ref="D6:G6" si="0">+D7+D8+D9+D10+D11</f>
        <v>103445</v>
      </c>
      <c r="E6" s="59">
        <f t="shared" si="0"/>
        <v>103445</v>
      </c>
      <c r="F6" s="59">
        <f t="shared" si="0"/>
        <v>103445</v>
      </c>
      <c r="G6" s="59">
        <f t="shared" si="0"/>
        <v>103445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>
        <v>95053000</v>
      </c>
      <c r="D11" s="86">
        <v>103445</v>
      </c>
      <c r="E11" s="86">
        <v>103445</v>
      </c>
      <c r="F11" s="86">
        <v>103445</v>
      </c>
      <c r="G11" s="86">
        <v>103445</v>
      </c>
    </row>
    <row r="12" spans="1:7" s="80" customFormat="1" ht="12" customHeight="1" thickBot="1">
      <c r="A12" s="87" t="s">
        <v>118</v>
      </c>
      <c r="B12" s="88" t="s">
        <v>119</v>
      </c>
      <c r="C12" s="90"/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SUM(C28:C37)</f>
        <v>83650000</v>
      </c>
      <c r="D27" s="59">
        <f t="shared" ref="D27:G27" si="4">SUM(D28:D37)</f>
        <v>37314</v>
      </c>
      <c r="E27" s="59">
        <f t="shared" si="4"/>
        <v>37314</v>
      </c>
      <c r="F27" s="59">
        <f t="shared" si="4"/>
        <v>37314</v>
      </c>
      <c r="G27" s="59">
        <f t="shared" si="4"/>
        <v>37314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>
        <v>37314</v>
      </c>
      <c r="E29" s="86">
        <v>37314</v>
      </c>
      <c r="F29" s="86">
        <v>37314</v>
      </c>
      <c r="G29" s="86">
        <v>37314</v>
      </c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/>
      <c r="E34" s="86"/>
      <c r="F34" s="86"/>
      <c r="G34" s="86"/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 thickBot="1">
      <c r="A37" s="87" t="s">
        <v>159</v>
      </c>
      <c r="B37" s="88" t="s">
        <v>160</v>
      </c>
      <c r="C37" s="93">
        <v>83650000</v>
      </c>
      <c r="D37" s="93"/>
      <c r="E37" s="93"/>
      <c r="F37" s="93"/>
      <c r="G37" s="93"/>
    </row>
    <row r="38" spans="1:7" s="80" customFormat="1" ht="12" customHeight="1" thickBot="1">
      <c r="A38" s="78" t="s">
        <v>37</v>
      </c>
      <c r="B38" s="79" t="s">
        <v>161</v>
      </c>
      <c r="C38" s="59">
        <f>SUM(C39:C43)</f>
        <v>0</v>
      </c>
      <c r="D38" s="59">
        <f t="shared" ref="D38:G38" si="5">SUM(D39:D43)</f>
        <v>0</v>
      </c>
      <c r="E38" s="59">
        <f t="shared" si="5"/>
        <v>0</v>
      </c>
      <c r="F38" s="59">
        <f t="shared" si="5"/>
        <v>0</v>
      </c>
      <c r="G38" s="59">
        <f t="shared" si="5"/>
        <v>0</v>
      </c>
    </row>
    <row r="39" spans="1:7" s="80" customFormat="1" ht="12" customHeight="1">
      <c r="A39" s="81" t="s">
        <v>76</v>
      </c>
      <c r="B39" s="82" t="s">
        <v>32</v>
      </c>
      <c r="C39" s="94"/>
      <c r="D39" s="94"/>
      <c r="E39" s="94"/>
      <c r="F39" s="94"/>
      <c r="G39" s="94"/>
    </row>
    <row r="40" spans="1:7" s="80" customFormat="1" ht="12" customHeight="1">
      <c r="A40" s="84" t="s">
        <v>78</v>
      </c>
      <c r="B40" s="85" t="s">
        <v>34</v>
      </c>
      <c r="C40" s="92"/>
      <c r="D40" s="92"/>
      <c r="E40" s="92"/>
      <c r="F40" s="92"/>
      <c r="G40" s="92"/>
    </row>
    <row r="41" spans="1:7" s="80" customFormat="1" ht="12" customHeight="1">
      <c r="A41" s="84" t="s">
        <v>80</v>
      </c>
      <c r="B41" s="85" t="s">
        <v>36</v>
      </c>
      <c r="C41" s="92"/>
      <c r="D41" s="92"/>
      <c r="E41" s="92"/>
      <c r="F41" s="92"/>
      <c r="G41" s="92"/>
    </row>
    <row r="42" spans="1:7" s="80" customFormat="1" ht="12" customHeight="1">
      <c r="A42" s="84" t="s">
        <v>82</v>
      </c>
      <c r="B42" s="85" t="s">
        <v>162</v>
      </c>
      <c r="C42" s="92"/>
      <c r="D42" s="92"/>
      <c r="E42" s="92"/>
      <c r="F42" s="92"/>
      <c r="G42" s="92"/>
    </row>
    <row r="43" spans="1:7" s="80" customFormat="1" ht="12" customHeight="1" thickBot="1">
      <c r="A43" s="87" t="s">
        <v>163</v>
      </c>
      <c r="B43" s="88" t="s">
        <v>164</v>
      </c>
      <c r="C43" s="93"/>
      <c r="D43" s="93"/>
      <c r="E43" s="93"/>
      <c r="F43" s="93"/>
      <c r="G43" s="93"/>
    </row>
    <row r="44" spans="1:7" s="80" customFormat="1" ht="12" customHeight="1" thickBot="1">
      <c r="A44" s="78" t="s">
        <v>165</v>
      </c>
      <c r="B44" s="79" t="s">
        <v>166</v>
      </c>
      <c r="C44" s="59">
        <f>SUM(C45:C47)</f>
        <v>0</v>
      </c>
      <c r="D44" s="59">
        <f t="shared" ref="D44:G44" si="6">SUM(D45:D47)</f>
        <v>0</v>
      </c>
      <c r="E44" s="59">
        <f t="shared" si="6"/>
        <v>0</v>
      </c>
      <c r="F44" s="59">
        <f t="shared" si="6"/>
        <v>0</v>
      </c>
      <c r="G44" s="59">
        <f t="shared" si="6"/>
        <v>0</v>
      </c>
    </row>
    <row r="45" spans="1:7" s="80" customFormat="1" ht="12" customHeight="1">
      <c r="A45" s="81" t="s">
        <v>85</v>
      </c>
      <c r="B45" s="82" t="s">
        <v>167</v>
      </c>
      <c r="C45" s="83"/>
      <c r="D45" s="83"/>
      <c r="E45" s="83"/>
      <c r="F45" s="83"/>
      <c r="G45" s="83"/>
    </row>
    <row r="46" spans="1:7" s="80" customFormat="1" ht="12" customHeight="1">
      <c r="A46" s="84" t="s">
        <v>87</v>
      </c>
      <c r="B46" s="85" t="s">
        <v>241</v>
      </c>
      <c r="C46" s="86"/>
      <c r="D46" s="86"/>
      <c r="E46" s="86"/>
      <c r="F46" s="86"/>
      <c r="G46" s="86"/>
    </row>
    <row r="47" spans="1:7" s="80" customFormat="1" ht="12" customHeight="1">
      <c r="A47" s="84" t="s">
        <v>89</v>
      </c>
      <c r="B47" s="85" t="s">
        <v>169</v>
      </c>
      <c r="C47" s="86"/>
      <c r="D47" s="86"/>
      <c r="E47" s="86"/>
      <c r="F47" s="86"/>
      <c r="G47" s="86"/>
    </row>
    <row r="48" spans="1:7" s="80" customFormat="1" ht="12" customHeight="1" thickBot="1">
      <c r="A48" s="87" t="s">
        <v>91</v>
      </c>
      <c r="B48" s="88" t="s">
        <v>170</v>
      </c>
      <c r="C48" s="90"/>
      <c r="D48" s="90"/>
      <c r="E48" s="90"/>
      <c r="F48" s="90"/>
      <c r="G48" s="90"/>
    </row>
    <row r="49" spans="1:7" s="80" customFormat="1" ht="12" customHeight="1" thickBot="1">
      <c r="A49" s="78" t="s">
        <v>41</v>
      </c>
      <c r="B49" s="89" t="s">
        <v>171</v>
      </c>
      <c r="C49" s="59">
        <f>SUM(C50:C52)</f>
        <v>0</v>
      </c>
      <c r="D49" s="59">
        <f t="shared" ref="D49:G49" si="7">SUM(D50:D52)</f>
        <v>0</v>
      </c>
      <c r="E49" s="59">
        <f t="shared" si="7"/>
        <v>0</v>
      </c>
      <c r="F49" s="59">
        <f t="shared" si="7"/>
        <v>0</v>
      </c>
      <c r="G49" s="59">
        <f t="shared" si="7"/>
        <v>0</v>
      </c>
    </row>
    <row r="50" spans="1:7" s="80" customFormat="1" ht="12" customHeight="1">
      <c r="A50" s="81" t="s">
        <v>94</v>
      </c>
      <c r="B50" s="82" t="s">
        <v>172</v>
      </c>
      <c r="C50" s="92"/>
      <c r="D50" s="92"/>
      <c r="E50" s="92"/>
      <c r="F50" s="92"/>
      <c r="G50" s="92"/>
    </row>
    <row r="51" spans="1:7" s="80" customFormat="1" ht="12" customHeight="1">
      <c r="A51" s="84" t="s">
        <v>96</v>
      </c>
      <c r="B51" s="85" t="s">
        <v>173</v>
      </c>
      <c r="C51" s="92"/>
      <c r="D51" s="92"/>
      <c r="E51" s="92"/>
      <c r="F51" s="92"/>
      <c r="G51" s="92"/>
    </row>
    <row r="52" spans="1:7" s="80" customFormat="1" ht="12" customHeight="1">
      <c r="A52" s="84" t="s">
        <v>98</v>
      </c>
      <c r="B52" s="85" t="s">
        <v>174</v>
      </c>
      <c r="C52" s="92"/>
      <c r="D52" s="92"/>
      <c r="E52" s="92"/>
      <c r="F52" s="92"/>
      <c r="G52" s="92"/>
    </row>
    <row r="53" spans="1:7" s="80" customFormat="1" ht="12" customHeight="1" thickBot="1">
      <c r="A53" s="87" t="s">
        <v>100</v>
      </c>
      <c r="B53" s="88" t="s">
        <v>175</v>
      </c>
      <c r="C53" s="92"/>
      <c r="D53" s="92"/>
      <c r="E53" s="92"/>
      <c r="F53" s="92"/>
      <c r="G53" s="92"/>
    </row>
    <row r="54" spans="1:7" s="80" customFormat="1" ht="12" customHeight="1" thickBot="1">
      <c r="A54" s="78" t="s">
        <v>43</v>
      </c>
      <c r="B54" s="79" t="s">
        <v>176</v>
      </c>
      <c r="C54" s="66">
        <f>+C5+C6+C13+C20+C27+C38+C44+C49</f>
        <v>178703000</v>
      </c>
      <c r="D54" s="66" t="e">
        <f>+D5+D6+D13+D20+D27+D38+D44+D49</f>
        <v>#REF!</v>
      </c>
      <c r="E54" s="66" t="e">
        <f>+E5+E6+E13+E20+E27+E38+E44+E49</f>
        <v>#REF!</v>
      </c>
      <c r="F54" s="66" t="e">
        <f>+F5+F6+F13+F20+F27+F38+F44+F49</f>
        <v>#REF!</v>
      </c>
      <c r="G54" s="66" t="e">
        <f>+G5+G6+G13+G20+G27+G38+G44+G49</f>
        <v>#REF!</v>
      </c>
    </row>
    <row r="55" spans="1:7" s="80" customFormat="1" ht="12" customHeight="1" thickBot="1">
      <c r="A55" s="95" t="s">
        <v>177</v>
      </c>
      <c r="B55" s="89" t="s">
        <v>178</v>
      </c>
      <c r="C55" s="59">
        <f>SUM(C56:C58)</f>
        <v>0</v>
      </c>
      <c r="D55" s="59">
        <f t="shared" ref="D55:G55" si="8">SUM(D56:D58)</f>
        <v>0</v>
      </c>
      <c r="E55" s="59">
        <f t="shared" si="8"/>
        <v>0</v>
      </c>
      <c r="F55" s="59">
        <f t="shared" si="8"/>
        <v>0</v>
      </c>
      <c r="G55" s="59">
        <f t="shared" si="8"/>
        <v>0</v>
      </c>
    </row>
    <row r="56" spans="1:7" s="80" customFormat="1" ht="12" customHeight="1">
      <c r="A56" s="81" t="s">
        <v>179</v>
      </c>
      <c r="B56" s="82" t="s">
        <v>180</v>
      </c>
      <c r="C56" s="92"/>
      <c r="D56" s="92"/>
      <c r="E56" s="92"/>
      <c r="F56" s="92"/>
      <c r="G56" s="92"/>
    </row>
    <row r="57" spans="1:7" s="80" customFormat="1" ht="12" customHeight="1">
      <c r="A57" s="84" t="s">
        <v>181</v>
      </c>
      <c r="B57" s="85" t="s">
        <v>182</v>
      </c>
      <c r="C57" s="92"/>
      <c r="D57" s="92"/>
      <c r="E57" s="92"/>
      <c r="F57" s="92"/>
      <c r="G57" s="92"/>
    </row>
    <row r="58" spans="1:7" s="80" customFormat="1" ht="12" customHeight="1" thickBot="1">
      <c r="A58" s="87" t="s">
        <v>183</v>
      </c>
      <c r="B58" s="96" t="s">
        <v>184</v>
      </c>
      <c r="C58" s="92"/>
      <c r="D58" s="92"/>
      <c r="E58" s="92"/>
      <c r="F58" s="92"/>
      <c r="G58" s="92"/>
    </row>
    <row r="59" spans="1:7" s="80" customFormat="1" ht="12" customHeight="1" thickBot="1">
      <c r="A59" s="95" t="s">
        <v>185</v>
      </c>
      <c r="B59" s="89" t="s">
        <v>186</v>
      </c>
      <c r="C59" s="59">
        <f>SUM(C60:C63)</f>
        <v>0</v>
      </c>
      <c r="D59" s="59">
        <f t="shared" ref="D59:G59" si="9">SUM(D60:D63)</f>
        <v>0</v>
      </c>
      <c r="E59" s="59">
        <f t="shared" si="9"/>
        <v>0</v>
      </c>
      <c r="F59" s="59">
        <f t="shared" si="9"/>
        <v>0</v>
      </c>
      <c r="G59" s="59">
        <f t="shared" si="9"/>
        <v>0</v>
      </c>
    </row>
    <row r="60" spans="1:7" s="80" customFormat="1" ht="12" customHeight="1">
      <c r="A60" s="81" t="s">
        <v>187</v>
      </c>
      <c r="B60" s="82" t="s">
        <v>188</v>
      </c>
      <c r="C60" s="92"/>
      <c r="D60" s="92"/>
      <c r="E60" s="92"/>
      <c r="F60" s="92"/>
      <c r="G60" s="92"/>
    </row>
    <row r="61" spans="1:7" s="80" customFormat="1" ht="12" customHeight="1">
      <c r="A61" s="84" t="s">
        <v>189</v>
      </c>
      <c r="B61" s="85" t="s">
        <v>190</v>
      </c>
      <c r="C61" s="92"/>
      <c r="D61" s="92"/>
      <c r="E61" s="92"/>
      <c r="F61" s="92"/>
      <c r="G61" s="92"/>
    </row>
    <row r="62" spans="1:7" s="80" customFormat="1" ht="12" customHeight="1">
      <c r="A62" s="84" t="s">
        <v>191</v>
      </c>
      <c r="B62" s="85" t="s">
        <v>192</v>
      </c>
      <c r="C62" s="92"/>
      <c r="D62" s="92"/>
      <c r="E62" s="92"/>
      <c r="F62" s="92"/>
      <c r="G62" s="92"/>
    </row>
    <row r="63" spans="1:7" s="80" customFormat="1" ht="12" customHeight="1" thickBot="1">
      <c r="A63" s="87" t="s">
        <v>193</v>
      </c>
      <c r="B63" s="88" t="s">
        <v>194</v>
      </c>
      <c r="C63" s="92"/>
      <c r="D63" s="92"/>
      <c r="E63" s="92"/>
      <c r="F63" s="92"/>
      <c r="G63" s="92"/>
    </row>
    <row r="64" spans="1:7" s="80" customFormat="1" ht="12" customHeight="1" thickBot="1">
      <c r="A64" s="95" t="s">
        <v>195</v>
      </c>
      <c r="B64" s="89" t="s">
        <v>196</v>
      </c>
      <c r="C64" s="59">
        <f>SUM(C65:C66)</f>
        <v>16099086</v>
      </c>
      <c r="D64" s="59">
        <f t="shared" ref="D64:G64" si="10">SUM(D65:D66)</f>
        <v>2921</v>
      </c>
      <c r="E64" s="59">
        <f t="shared" si="10"/>
        <v>2921</v>
      </c>
      <c r="F64" s="59">
        <f t="shared" si="10"/>
        <v>2921</v>
      </c>
      <c r="G64" s="59">
        <f t="shared" si="10"/>
        <v>2921</v>
      </c>
    </row>
    <row r="65" spans="1:7" s="80" customFormat="1" ht="12" customHeight="1">
      <c r="A65" s="81" t="s">
        <v>197</v>
      </c>
      <c r="B65" s="82" t="s">
        <v>198</v>
      </c>
      <c r="C65" s="92">
        <v>16099086</v>
      </c>
      <c r="D65" s="92">
        <v>2921</v>
      </c>
      <c r="E65" s="92">
        <v>2921</v>
      </c>
      <c r="F65" s="92">
        <v>2921</v>
      </c>
      <c r="G65" s="92">
        <v>2921</v>
      </c>
    </row>
    <row r="66" spans="1:7" s="80" customFormat="1" ht="12" customHeight="1" thickBot="1">
      <c r="A66" s="87" t="s">
        <v>199</v>
      </c>
      <c r="B66" s="88" t="s">
        <v>200</v>
      </c>
      <c r="C66" s="92"/>
      <c r="D66" s="92"/>
      <c r="E66" s="92"/>
      <c r="F66" s="92"/>
      <c r="G66" s="92"/>
    </row>
    <row r="67" spans="1:7" s="80" customFormat="1" ht="12" customHeight="1" thickBot="1">
      <c r="A67" s="95" t="s">
        <v>201</v>
      </c>
      <c r="B67" s="89" t="s">
        <v>202</v>
      </c>
      <c r="C67" s="59">
        <f>SUM(C68:C70)</f>
        <v>0</v>
      </c>
      <c r="D67" s="59">
        <f t="shared" ref="D67:G67" si="11">SUM(D68:D70)</f>
        <v>0</v>
      </c>
      <c r="E67" s="59">
        <f t="shared" si="11"/>
        <v>0</v>
      </c>
      <c r="F67" s="59">
        <f t="shared" si="11"/>
        <v>0</v>
      </c>
      <c r="G67" s="59">
        <f t="shared" si="11"/>
        <v>0</v>
      </c>
    </row>
    <row r="68" spans="1:7" s="80" customFormat="1" ht="12" hidden="1" customHeight="1">
      <c r="A68" s="81" t="s">
        <v>203</v>
      </c>
      <c r="B68" s="82" t="s">
        <v>204</v>
      </c>
      <c r="C68" s="92"/>
      <c r="D68" s="92"/>
      <c r="E68" s="92"/>
      <c r="F68" s="92"/>
      <c r="G68" s="92"/>
    </row>
    <row r="69" spans="1:7" s="80" customFormat="1" ht="12" hidden="1" customHeight="1">
      <c r="A69" s="84" t="s">
        <v>205</v>
      </c>
      <c r="B69" s="85" t="s">
        <v>206</v>
      </c>
      <c r="C69" s="92"/>
      <c r="D69" s="92"/>
      <c r="E69" s="92"/>
      <c r="F69" s="92"/>
      <c r="G69" s="92"/>
    </row>
    <row r="70" spans="1:7" s="80" customFormat="1" ht="12" hidden="1" customHeight="1" thickBot="1">
      <c r="A70" s="87" t="s">
        <v>207</v>
      </c>
      <c r="B70" s="88" t="s">
        <v>208</v>
      </c>
      <c r="C70" s="92"/>
      <c r="D70" s="92"/>
      <c r="E70" s="92"/>
      <c r="F70" s="92"/>
      <c r="G70" s="92"/>
    </row>
    <row r="71" spans="1:7" s="80" customFormat="1" ht="12" customHeight="1" thickBot="1">
      <c r="A71" s="95" t="s">
        <v>209</v>
      </c>
      <c r="B71" s="89" t="s">
        <v>210</v>
      </c>
      <c r="C71" s="59">
        <f>SUM(C72:C75)</f>
        <v>0</v>
      </c>
      <c r="D71" s="59">
        <f t="shared" ref="D71:G71" si="12">SUM(D72:D75)</f>
        <v>0</v>
      </c>
      <c r="E71" s="59">
        <f t="shared" si="12"/>
        <v>0</v>
      </c>
      <c r="F71" s="59">
        <f t="shared" si="12"/>
        <v>0</v>
      </c>
      <c r="G71" s="59">
        <f t="shared" si="12"/>
        <v>0</v>
      </c>
    </row>
    <row r="72" spans="1:7" s="80" customFormat="1" ht="12" hidden="1" customHeight="1">
      <c r="A72" s="97" t="s">
        <v>211</v>
      </c>
      <c r="B72" s="82" t="s">
        <v>212</v>
      </c>
      <c r="C72" s="92"/>
      <c r="D72" s="92"/>
      <c r="E72" s="92"/>
      <c r="F72" s="92"/>
      <c r="G72" s="92"/>
    </row>
    <row r="73" spans="1:7" s="80" customFormat="1" ht="12" hidden="1" customHeight="1">
      <c r="A73" s="98" t="s">
        <v>213</v>
      </c>
      <c r="B73" s="85" t="s">
        <v>214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215</v>
      </c>
      <c r="B74" s="85" t="s">
        <v>216</v>
      </c>
      <c r="C74" s="92"/>
      <c r="D74" s="92"/>
      <c r="E74" s="92"/>
      <c r="F74" s="92"/>
      <c r="G74" s="92"/>
    </row>
    <row r="75" spans="1:7" s="80" customFormat="1" ht="12" hidden="1" customHeight="1" thickBot="1">
      <c r="A75" s="99" t="s">
        <v>217</v>
      </c>
      <c r="B75" s="88" t="s">
        <v>218</v>
      </c>
      <c r="C75" s="92"/>
      <c r="D75" s="92"/>
      <c r="E75" s="92"/>
      <c r="F75" s="92"/>
      <c r="G75" s="92"/>
    </row>
    <row r="76" spans="1:7" s="80" customFormat="1" ht="13.5" customHeight="1" thickBot="1">
      <c r="A76" s="95" t="s">
        <v>219</v>
      </c>
      <c r="B76" s="89" t="s">
        <v>220</v>
      </c>
      <c r="C76" s="100"/>
      <c r="D76" s="100"/>
      <c r="E76" s="100"/>
      <c r="F76" s="100"/>
      <c r="G76" s="100"/>
    </row>
    <row r="77" spans="1:7" s="80" customFormat="1" ht="15.75" customHeight="1" thickBot="1">
      <c r="A77" s="95" t="s">
        <v>221</v>
      </c>
      <c r="B77" s="101" t="s">
        <v>222</v>
      </c>
      <c r="C77" s="66">
        <f>+C55+C59+C64+C67+C71+C76</f>
        <v>16099086</v>
      </c>
      <c r="D77" s="66">
        <f t="shared" ref="D77:G77" si="13">+D55+D59+D64+D67+D71+D76</f>
        <v>2921</v>
      </c>
      <c r="E77" s="66">
        <f t="shared" si="13"/>
        <v>2921</v>
      </c>
      <c r="F77" s="66">
        <f t="shared" si="13"/>
        <v>2921</v>
      </c>
      <c r="G77" s="66">
        <f t="shared" si="13"/>
        <v>2921</v>
      </c>
    </row>
    <row r="78" spans="1:7" s="80" customFormat="1" ht="16.5" customHeight="1" thickBot="1">
      <c r="A78" s="102" t="s">
        <v>223</v>
      </c>
      <c r="B78" s="103" t="s">
        <v>224</v>
      </c>
      <c r="C78" s="66">
        <f>+C54+C77</f>
        <v>194802086</v>
      </c>
      <c r="D78" s="66" t="e">
        <f t="shared" ref="D78:G78" si="14">+D54+D77</f>
        <v>#REF!</v>
      </c>
      <c r="E78" s="66" t="e">
        <f t="shared" si="14"/>
        <v>#REF!</v>
      </c>
      <c r="F78" s="66" t="e">
        <f t="shared" si="14"/>
        <v>#REF!</v>
      </c>
      <c r="G78" s="66" t="e">
        <f t="shared" si="14"/>
        <v>#REF!</v>
      </c>
    </row>
    <row r="79" spans="1:7" s="80" customFormat="1">
      <c r="A79" s="131"/>
      <c r="B79" s="132"/>
      <c r="C79" s="133"/>
      <c r="D79" s="133"/>
      <c r="E79" s="133"/>
      <c r="F79" s="133"/>
      <c r="G79" s="133"/>
    </row>
    <row r="80" spans="1:7" ht="16.5" customHeight="1">
      <c r="A80" s="365" t="s">
        <v>225</v>
      </c>
      <c r="B80" s="365"/>
      <c r="C80" s="365"/>
      <c r="D80" s="211"/>
      <c r="E80" s="211"/>
      <c r="F80" s="211"/>
      <c r="G80" s="211"/>
    </row>
    <row r="81" spans="1:7" s="107" customFormat="1" ht="16.5" customHeight="1" thickBot="1">
      <c r="A81" s="366" t="s">
        <v>226</v>
      </c>
      <c r="B81" s="366"/>
      <c r="C81" s="70" t="s">
        <v>376</v>
      </c>
      <c r="D81" s="106" t="s">
        <v>109</v>
      </c>
      <c r="E81" s="106" t="s">
        <v>109</v>
      </c>
      <c r="F81" s="106" t="s">
        <v>109</v>
      </c>
      <c r="G81" s="106" t="s">
        <v>109</v>
      </c>
    </row>
    <row r="82" spans="1:7" ht="38.1" customHeight="1" thickBot="1">
      <c r="A82" s="71" t="s">
        <v>110</v>
      </c>
      <c r="B82" s="72" t="s">
        <v>227</v>
      </c>
      <c r="C82" s="288" t="s">
        <v>427</v>
      </c>
      <c r="D82" s="73" t="s">
        <v>345</v>
      </c>
      <c r="E82" s="73" t="s">
        <v>346</v>
      </c>
      <c r="F82" s="73" t="s">
        <v>347</v>
      </c>
      <c r="G82" s="73" t="s">
        <v>346</v>
      </c>
    </row>
    <row r="83" spans="1:7" s="77" customFormat="1" ht="12" customHeight="1" thickBot="1">
      <c r="A83" s="58">
        <v>1</v>
      </c>
      <c r="B83" s="108">
        <v>2</v>
      </c>
      <c r="C83" s="109">
        <v>3</v>
      </c>
      <c r="D83" s="109">
        <v>3</v>
      </c>
      <c r="E83" s="109">
        <v>3</v>
      </c>
      <c r="F83" s="109">
        <v>3</v>
      </c>
      <c r="G83" s="109">
        <v>3</v>
      </c>
    </row>
    <row r="84" spans="1:7" ht="12" customHeight="1" thickBot="1">
      <c r="A84" s="110" t="s">
        <v>4</v>
      </c>
      <c r="B84" s="111" t="s">
        <v>228</v>
      </c>
      <c r="C84" s="112">
        <f>SUM(C85:C89)</f>
        <v>192683722</v>
      </c>
      <c r="D84" s="112">
        <f t="shared" ref="D84:G84" si="15">SUM(D85:D89)</f>
        <v>142803</v>
      </c>
      <c r="E84" s="112">
        <f t="shared" si="15"/>
        <v>142803</v>
      </c>
      <c r="F84" s="112">
        <f t="shared" si="15"/>
        <v>142803</v>
      </c>
      <c r="G84" s="112">
        <f t="shared" si="15"/>
        <v>142803</v>
      </c>
    </row>
    <row r="85" spans="1:7" ht="12" customHeight="1">
      <c r="A85" s="113" t="s">
        <v>5</v>
      </c>
      <c r="B85" s="114" t="s">
        <v>55</v>
      </c>
      <c r="C85" s="115">
        <v>115459000</v>
      </c>
      <c r="D85" s="115">
        <v>74751</v>
      </c>
      <c r="E85" s="115">
        <v>74751</v>
      </c>
      <c r="F85" s="115">
        <v>74751</v>
      </c>
      <c r="G85" s="115">
        <v>74751</v>
      </c>
    </row>
    <row r="86" spans="1:7" ht="12" customHeight="1">
      <c r="A86" s="84" t="s">
        <v>6</v>
      </c>
      <c r="B86" s="19" t="s">
        <v>56</v>
      </c>
      <c r="C86" s="86">
        <v>26181000</v>
      </c>
      <c r="D86" s="86">
        <v>22763</v>
      </c>
      <c r="E86" s="86">
        <v>22763</v>
      </c>
      <c r="F86" s="86">
        <v>22763</v>
      </c>
      <c r="G86" s="86">
        <v>22763</v>
      </c>
    </row>
    <row r="87" spans="1:7" ht="12" customHeight="1">
      <c r="A87" s="84" t="s">
        <v>7</v>
      </c>
      <c r="B87" s="19" t="s">
        <v>57</v>
      </c>
      <c r="C87" s="90">
        <v>50176000</v>
      </c>
      <c r="D87" s="90">
        <v>42846</v>
      </c>
      <c r="E87" s="90">
        <v>42846</v>
      </c>
      <c r="F87" s="90">
        <v>42846</v>
      </c>
      <c r="G87" s="90">
        <v>42846</v>
      </c>
    </row>
    <row r="88" spans="1:7" ht="12" customHeight="1">
      <c r="A88" s="84" t="s">
        <v>8</v>
      </c>
      <c r="B88" s="116" t="s">
        <v>58</v>
      </c>
      <c r="C88" s="90">
        <v>0</v>
      </c>
      <c r="D88" s="90"/>
      <c r="E88" s="90"/>
      <c r="F88" s="90"/>
      <c r="G88" s="90"/>
    </row>
    <row r="89" spans="1:7" ht="12" customHeight="1" thickBot="1">
      <c r="A89" s="84" t="s">
        <v>229</v>
      </c>
      <c r="B89" s="117" t="s">
        <v>59</v>
      </c>
      <c r="C89" s="90">
        <v>867722</v>
      </c>
      <c r="D89" s="90">
        <v>2443</v>
      </c>
      <c r="E89" s="90">
        <v>2443</v>
      </c>
      <c r="F89" s="90">
        <v>2443</v>
      </c>
      <c r="G89" s="90">
        <v>2443</v>
      </c>
    </row>
    <row r="90" spans="1:7" ht="12" customHeight="1" thickBot="1">
      <c r="A90" s="78" t="s">
        <v>10</v>
      </c>
      <c r="B90" s="119" t="s">
        <v>230</v>
      </c>
      <c r="C90" s="59">
        <f>+C91+C93+C95</f>
        <v>1750000</v>
      </c>
      <c r="D90" s="59">
        <f t="shared" ref="D90:G90" si="16">+D91+D93+D95</f>
        <v>877</v>
      </c>
      <c r="E90" s="59">
        <f t="shared" si="16"/>
        <v>877</v>
      </c>
      <c r="F90" s="59">
        <f t="shared" si="16"/>
        <v>877</v>
      </c>
      <c r="G90" s="59">
        <f t="shared" si="16"/>
        <v>877</v>
      </c>
    </row>
    <row r="91" spans="1:7" ht="12" customHeight="1">
      <c r="A91" s="81" t="s">
        <v>12</v>
      </c>
      <c r="B91" s="19" t="s">
        <v>61</v>
      </c>
      <c r="C91" s="83">
        <v>1750000</v>
      </c>
      <c r="D91" s="83">
        <v>877</v>
      </c>
      <c r="E91" s="83">
        <v>877</v>
      </c>
      <c r="F91" s="83">
        <v>877</v>
      </c>
      <c r="G91" s="83">
        <v>877</v>
      </c>
    </row>
    <row r="92" spans="1:7" ht="12" customHeight="1">
      <c r="A92" s="81" t="s">
        <v>14</v>
      </c>
      <c r="B92" s="120" t="s">
        <v>231</v>
      </c>
      <c r="C92" s="83"/>
      <c r="D92" s="83"/>
      <c r="E92" s="83"/>
      <c r="F92" s="83"/>
      <c r="G92" s="83"/>
    </row>
    <row r="93" spans="1:7" ht="12" customHeight="1">
      <c r="A93" s="81" t="s">
        <v>16</v>
      </c>
      <c r="B93" s="120" t="s">
        <v>62</v>
      </c>
      <c r="C93" s="86"/>
      <c r="D93" s="86"/>
      <c r="E93" s="86"/>
      <c r="F93" s="86"/>
      <c r="G93" s="86"/>
    </row>
    <row r="94" spans="1:7" ht="12" customHeight="1">
      <c r="A94" s="81" t="s">
        <v>18</v>
      </c>
      <c r="B94" s="120" t="s">
        <v>232</v>
      </c>
      <c r="C94" s="62"/>
      <c r="D94" s="62"/>
      <c r="E94" s="62"/>
      <c r="F94" s="62"/>
      <c r="G94" s="62"/>
    </row>
    <row r="95" spans="1:7" ht="12" customHeight="1" thickBot="1">
      <c r="A95" s="81" t="s">
        <v>116</v>
      </c>
      <c r="B95" s="121" t="s">
        <v>233</v>
      </c>
      <c r="C95" s="62"/>
      <c r="D95" s="62"/>
      <c r="E95" s="62"/>
      <c r="F95" s="62"/>
      <c r="G95" s="62"/>
    </row>
    <row r="96" spans="1:7" ht="12" customHeight="1" thickBot="1">
      <c r="A96" s="78" t="s">
        <v>20</v>
      </c>
      <c r="B96" s="24" t="s">
        <v>234</v>
      </c>
      <c r="C96" s="59">
        <f>+C97+C98</f>
        <v>368364</v>
      </c>
      <c r="D96" s="59">
        <f t="shared" ref="D96:G96" si="17">+D97+D98</f>
        <v>0</v>
      </c>
      <c r="E96" s="59">
        <f t="shared" si="17"/>
        <v>0</v>
      </c>
      <c r="F96" s="59">
        <f t="shared" si="17"/>
        <v>0</v>
      </c>
      <c r="G96" s="59">
        <f t="shared" si="17"/>
        <v>0</v>
      </c>
    </row>
    <row r="97" spans="1:7" ht="12" customHeight="1">
      <c r="A97" s="81" t="s">
        <v>121</v>
      </c>
      <c r="B97" s="22" t="s">
        <v>235</v>
      </c>
      <c r="C97" s="83">
        <v>368364</v>
      </c>
      <c r="D97" s="83"/>
      <c r="E97" s="83"/>
      <c r="F97" s="83"/>
      <c r="G97" s="83"/>
    </row>
    <row r="98" spans="1:7" ht="12" customHeight="1" thickBot="1">
      <c r="A98" s="87" t="s">
        <v>123</v>
      </c>
      <c r="B98" s="120" t="s">
        <v>236</v>
      </c>
      <c r="C98" s="90"/>
      <c r="D98" s="90"/>
      <c r="E98" s="90"/>
      <c r="F98" s="90"/>
      <c r="G98" s="90"/>
    </row>
    <row r="99" spans="1:7" ht="12" customHeight="1" thickBot="1">
      <c r="A99" s="78" t="s">
        <v>22</v>
      </c>
      <c r="B99" s="24" t="s">
        <v>103</v>
      </c>
      <c r="C99" s="59">
        <f>+C84+C90+C96</f>
        <v>194802086</v>
      </c>
      <c r="D99" s="59">
        <f t="shared" ref="D99:G99" si="18">+D84+D90+D96</f>
        <v>143680</v>
      </c>
      <c r="E99" s="59">
        <f t="shared" si="18"/>
        <v>143680</v>
      </c>
      <c r="F99" s="59">
        <f t="shared" si="18"/>
        <v>143680</v>
      </c>
      <c r="G99" s="59">
        <f t="shared" si="18"/>
        <v>143680</v>
      </c>
    </row>
    <row r="100" spans="1:7" ht="12" customHeight="1" thickBot="1">
      <c r="A100" s="78" t="s">
        <v>29</v>
      </c>
      <c r="B100" s="24" t="s">
        <v>71</v>
      </c>
      <c r="C100" s="59">
        <f>+C101+C102+C103</f>
        <v>0</v>
      </c>
      <c r="D100" s="59">
        <f t="shared" ref="D100:G100" si="19">+D101+D102+D103</f>
        <v>0</v>
      </c>
      <c r="E100" s="59">
        <f t="shared" si="19"/>
        <v>0</v>
      </c>
      <c r="F100" s="59">
        <f t="shared" si="19"/>
        <v>0</v>
      </c>
      <c r="G100" s="59">
        <f t="shared" si="19"/>
        <v>0</v>
      </c>
    </row>
    <row r="101" spans="1:7" ht="12" customHeight="1">
      <c r="A101" s="81" t="s">
        <v>31</v>
      </c>
      <c r="B101" s="22" t="s">
        <v>72</v>
      </c>
      <c r="C101" s="62"/>
      <c r="D101" s="62"/>
      <c r="E101" s="62"/>
      <c r="F101" s="62"/>
      <c r="G101" s="62"/>
    </row>
    <row r="102" spans="1:7" ht="12" customHeight="1">
      <c r="A102" s="81" t="s">
        <v>33</v>
      </c>
      <c r="B102" s="22" t="s">
        <v>73</v>
      </c>
      <c r="C102" s="62"/>
      <c r="D102" s="62"/>
      <c r="E102" s="62"/>
      <c r="F102" s="62"/>
      <c r="G102" s="62"/>
    </row>
    <row r="103" spans="1:7" ht="12" customHeight="1" thickBot="1">
      <c r="A103" s="118" t="s">
        <v>35</v>
      </c>
      <c r="B103" s="65" t="s">
        <v>74</v>
      </c>
      <c r="C103" s="62"/>
      <c r="D103" s="62"/>
      <c r="E103" s="62"/>
      <c r="F103" s="62"/>
      <c r="G103" s="62"/>
    </row>
    <row r="104" spans="1:7" ht="12" customHeight="1" thickBot="1">
      <c r="A104" s="78" t="s">
        <v>37</v>
      </c>
      <c r="B104" s="24" t="s">
        <v>75</v>
      </c>
      <c r="C104" s="59">
        <f>+C105+C106+C107+C108</f>
        <v>0</v>
      </c>
      <c r="D104" s="59">
        <f t="shared" ref="D104:G104" si="20">+D105+D106+D107+D108</f>
        <v>0</v>
      </c>
      <c r="E104" s="59">
        <f t="shared" si="20"/>
        <v>0</v>
      </c>
      <c r="F104" s="59">
        <f t="shared" si="20"/>
        <v>0</v>
      </c>
      <c r="G104" s="59">
        <f t="shared" si="20"/>
        <v>0</v>
      </c>
    </row>
    <row r="105" spans="1:7" ht="12" customHeight="1">
      <c r="A105" s="81" t="s">
        <v>76</v>
      </c>
      <c r="B105" s="22" t="s">
        <v>77</v>
      </c>
      <c r="C105" s="62"/>
      <c r="D105" s="62"/>
      <c r="E105" s="62"/>
      <c r="F105" s="62"/>
      <c r="G105" s="62"/>
    </row>
    <row r="106" spans="1:7" ht="12" customHeight="1">
      <c r="A106" s="81" t="s">
        <v>78</v>
      </c>
      <c r="B106" s="22" t="s">
        <v>79</v>
      </c>
      <c r="C106" s="62"/>
      <c r="D106" s="62"/>
      <c r="E106" s="62"/>
      <c r="F106" s="62"/>
      <c r="G106" s="62"/>
    </row>
    <row r="107" spans="1:7" ht="12" customHeight="1">
      <c r="A107" s="81" t="s">
        <v>80</v>
      </c>
      <c r="B107" s="22" t="s">
        <v>81</v>
      </c>
      <c r="C107" s="62"/>
      <c r="D107" s="62"/>
      <c r="E107" s="62"/>
      <c r="F107" s="62"/>
      <c r="G107" s="62"/>
    </row>
    <row r="108" spans="1:7" ht="12" customHeight="1" thickBot="1">
      <c r="A108" s="118" t="s">
        <v>82</v>
      </c>
      <c r="B108" s="65" t="s">
        <v>83</v>
      </c>
      <c r="C108" s="62"/>
      <c r="D108" s="62"/>
      <c r="E108" s="62"/>
      <c r="F108" s="62"/>
      <c r="G108" s="62"/>
    </row>
    <row r="109" spans="1:7" ht="12" customHeight="1" thickBot="1">
      <c r="A109" s="78" t="s">
        <v>39</v>
      </c>
      <c r="B109" s="24" t="s">
        <v>84</v>
      </c>
      <c r="C109" s="66">
        <f>+C110+C111+C113+C114+C112</f>
        <v>0</v>
      </c>
      <c r="D109" s="66">
        <f t="shared" ref="D109:G109" si="21">+D110+D111+D113+D114+D112</f>
        <v>0</v>
      </c>
      <c r="E109" s="66">
        <f t="shared" si="21"/>
        <v>0</v>
      </c>
      <c r="F109" s="66">
        <f t="shared" si="21"/>
        <v>0</v>
      </c>
      <c r="G109" s="66">
        <f t="shared" si="21"/>
        <v>0</v>
      </c>
    </row>
    <row r="110" spans="1:7" ht="12" customHeight="1">
      <c r="A110" s="81" t="s">
        <v>85</v>
      </c>
      <c r="B110" s="22" t="s">
        <v>86</v>
      </c>
      <c r="C110" s="62"/>
      <c r="D110" s="62"/>
      <c r="E110" s="62"/>
      <c r="F110" s="62"/>
      <c r="G110" s="62"/>
    </row>
    <row r="111" spans="1:7" ht="12" customHeight="1">
      <c r="A111" s="81" t="s">
        <v>87</v>
      </c>
      <c r="B111" s="22" t="s">
        <v>88</v>
      </c>
      <c r="C111" s="62"/>
      <c r="D111" s="62"/>
      <c r="E111" s="62"/>
      <c r="F111" s="62"/>
      <c r="G111" s="62"/>
    </row>
    <row r="112" spans="1:7" ht="12" customHeight="1">
      <c r="A112" s="81" t="s">
        <v>89</v>
      </c>
      <c r="B112" s="22" t="s">
        <v>105</v>
      </c>
      <c r="C112" s="62"/>
      <c r="D112" s="62"/>
      <c r="E112" s="62"/>
      <c r="F112" s="62"/>
      <c r="G112" s="62"/>
    </row>
    <row r="113" spans="1:13" ht="12" customHeight="1">
      <c r="A113" s="81" t="s">
        <v>91</v>
      </c>
      <c r="B113" s="22" t="s">
        <v>90</v>
      </c>
      <c r="C113" s="62"/>
      <c r="D113" s="62"/>
      <c r="E113" s="62"/>
      <c r="F113" s="62"/>
      <c r="G113" s="62"/>
    </row>
    <row r="114" spans="1:13" ht="12" customHeight="1" thickBot="1">
      <c r="A114" s="118" t="s">
        <v>104</v>
      </c>
      <c r="B114" s="65" t="s">
        <v>92</v>
      </c>
      <c r="C114" s="62"/>
      <c r="D114" s="62"/>
      <c r="E114" s="62"/>
      <c r="F114" s="62"/>
      <c r="G114" s="62"/>
    </row>
    <row r="115" spans="1:13" ht="12" customHeight="1" thickBot="1">
      <c r="A115" s="78" t="s">
        <v>41</v>
      </c>
      <c r="B115" s="24" t="s">
        <v>93</v>
      </c>
      <c r="C115" s="122">
        <f>+C116+C117+C118+C119</f>
        <v>0</v>
      </c>
      <c r="D115" s="122">
        <f t="shared" ref="D115:G115" si="22">+D116+D117+D118+D119</f>
        <v>0</v>
      </c>
      <c r="E115" s="122">
        <f t="shared" si="22"/>
        <v>0</v>
      </c>
      <c r="F115" s="122">
        <f t="shared" si="22"/>
        <v>0</v>
      </c>
      <c r="G115" s="122">
        <f t="shared" si="22"/>
        <v>0</v>
      </c>
    </row>
    <row r="116" spans="1:13" ht="12" customHeight="1">
      <c r="A116" s="81" t="s">
        <v>94</v>
      </c>
      <c r="B116" s="22" t="s">
        <v>95</v>
      </c>
      <c r="C116" s="62"/>
      <c r="D116" s="62"/>
      <c r="E116" s="62"/>
      <c r="F116" s="62"/>
      <c r="G116" s="62"/>
    </row>
    <row r="117" spans="1:13" ht="12" customHeight="1">
      <c r="A117" s="81" t="s">
        <v>96</v>
      </c>
      <c r="B117" s="22" t="s">
        <v>97</v>
      </c>
      <c r="C117" s="62"/>
      <c r="D117" s="62"/>
      <c r="E117" s="62"/>
      <c r="F117" s="62"/>
      <c r="G117" s="62"/>
    </row>
    <row r="118" spans="1:13" ht="12" customHeight="1">
      <c r="A118" s="81" t="s">
        <v>98</v>
      </c>
      <c r="B118" s="22" t="s">
        <v>99</v>
      </c>
      <c r="C118" s="62"/>
      <c r="D118" s="62"/>
      <c r="E118" s="62"/>
      <c r="F118" s="62"/>
      <c r="G118" s="62"/>
    </row>
    <row r="119" spans="1:13" ht="12" customHeight="1" thickBot="1">
      <c r="A119" s="118" t="s">
        <v>100</v>
      </c>
      <c r="B119" s="65" t="s">
        <v>101</v>
      </c>
      <c r="C119" s="216"/>
      <c r="D119" s="62"/>
      <c r="E119" s="62"/>
      <c r="F119" s="62"/>
      <c r="G119" s="62"/>
    </row>
    <row r="120" spans="1:13" ht="12" customHeight="1" thickBot="1">
      <c r="A120" s="218" t="s">
        <v>43</v>
      </c>
      <c r="B120" s="24" t="s">
        <v>354</v>
      </c>
      <c r="C120" s="219"/>
      <c r="D120" s="215"/>
      <c r="E120" s="215"/>
      <c r="F120" s="215"/>
      <c r="G120" s="215"/>
    </row>
    <row r="121" spans="1:13" ht="15" customHeight="1" thickBot="1">
      <c r="A121" s="78" t="s">
        <v>51</v>
      </c>
      <c r="B121" s="24" t="s">
        <v>355</v>
      </c>
      <c r="C121" s="123">
        <f>+C100+C104+C109+C115</f>
        <v>0</v>
      </c>
      <c r="D121" s="123">
        <f t="shared" ref="D121:G121" si="23">+D100+D104+D109+D115</f>
        <v>0</v>
      </c>
      <c r="E121" s="123">
        <f t="shared" si="23"/>
        <v>0</v>
      </c>
      <c r="F121" s="123">
        <f t="shared" si="23"/>
        <v>0</v>
      </c>
      <c r="G121" s="123">
        <f t="shared" si="23"/>
        <v>0</v>
      </c>
      <c r="J121" s="124"/>
      <c r="K121" s="125"/>
      <c r="L121" s="125"/>
      <c r="M121" s="125"/>
    </row>
    <row r="122" spans="1:13" s="80" customFormat="1" ht="12.95" customHeight="1" thickBot="1">
      <c r="A122" s="126" t="s">
        <v>251</v>
      </c>
      <c r="B122" s="127" t="s">
        <v>356</v>
      </c>
      <c r="C122" s="123">
        <f>+C99+C121</f>
        <v>194802086</v>
      </c>
      <c r="D122" s="123">
        <f t="shared" ref="D122:G122" si="24">+D99+D121</f>
        <v>143680</v>
      </c>
      <c r="E122" s="123">
        <f t="shared" si="24"/>
        <v>143680</v>
      </c>
      <c r="F122" s="123">
        <f t="shared" si="24"/>
        <v>143680</v>
      </c>
      <c r="G122" s="123">
        <f t="shared" si="24"/>
        <v>143680</v>
      </c>
    </row>
    <row r="123" spans="1:13" ht="7.5" customHeight="1"/>
    <row r="124" spans="1:13">
      <c r="A124" s="367" t="s">
        <v>237</v>
      </c>
      <c r="B124" s="367"/>
      <c r="C124" s="367"/>
      <c r="D124" s="212"/>
      <c r="E124" s="212"/>
      <c r="F124" s="212"/>
      <c r="G124" s="212"/>
    </row>
    <row r="125" spans="1:13" ht="15" customHeight="1" thickBot="1">
      <c r="A125" s="364" t="s">
        <v>238</v>
      </c>
      <c r="B125" s="364"/>
      <c r="C125" s="287" t="s">
        <v>376</v>
      </c>
      <c r="D125" s="70" t="s">
        <v>109</v>
      </c>
      <c r="E125" s="70" t="s">
        <v>109</v>
      </c>
      <c r="F125" s="70" t="s">
        <v>109</v>
      </c>
      <c r="G125" s="70" t="s">
        <v>109</v>
      </c>
    </row>
    <row r="126" spans="1:13" ht="13.5" customHeight="1" thickBot="1">
      <c r="A126" s="78">
        <v>1</v>
      </c>
      <c r="B126" s="119" t="s">
        <v>239</v>
      </c>
      <c r="C126" s="59">
        <f>+C54-C99</f>
        <v>-16099086</v>
      </c>
      <c r="D126" s="59" t="e">
        <f t="shared" ref="D126:G126" si="25">+D54-D99</f>
        <v>#REF!</v>
      </c>
      <c r="E126" s="59" t="e">
        <f t="shared" si="25"/>
        <v>#REF!</v>
      </c>
      <c r="F126" s="59" t="e">
        <f t="shared" si="25"/>
        <v>#REF!</v>
      </c>
      <c r="G126" s="59" t="e">
        <f t="shared" si="25"/>
        <v>#REF!</v>
      </c>
      <c r="H126" s="130"/>
    </row>
    <row r="127" spans="1:13" ht="27.75" customHeight="1" thickBot="1">
      <c r="A127" s="78" t="s">
        <v>10</v>
      </c>
      <c r="B127" s="119" t="s">
        <v>240</v>
      </c>
      <c r="C127" s="59">
        <f>+C77-C121</f>
        <v>16099086</v>
      </c>
      <c r="D127" s="59">
        <f t="shared" ref="D127:G127" si="26">+D77-D121</f>
        <v>2921</v>
      </c>
      <c r="E127" s="59">
        <f t="shared" si="26"/>
        <v>2921</v>
      </c>
      <c r="F127" s="59">
        <f t="shared" si="26"/>
        <v>2921</v>
      </c>
      <c r="G127" s="59">
        <f t="shared" si="26"/>
        <v>2921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headerFooter alignWithMargins="0">
    <oddHeader xml:space="preserve">&amp;C&amp;"Times New Roman CE,Félkövér"&amp;12VÖLGYSÉGI ÖNKORMÁNYZATOK TÁRSULÁSA
2018. ÉVI KÖLTSÉGVETÉS KÖTELEZŐ FELADATAINAK ÖSSZEVONT MÉRLEGE&amp;R&amp;"Times New Roman CE,Félkövér dőlt" 1.2. melléklet </oddHeader>
  </headerFooter>
  <rowBreaks count="1" manualBreakCount="1">
    <brk id="7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7"/>
  <sheetViews>
    <sheetView topLeftCell="A61" zoomScale="115" zoomScaleNormal="115" zoomScaleSheetLayoutView="100" workbookViewId="0">
      <selection activeCell="C92" sqref="C92"/>
    </sheetView>
  </sheetViews>
  <sheetFormatPr defaultRowHeight="15.75"/>
  <cols>
    <col min="1" max="1" width="8.140625" style="128" customWidth="1"/>
    <col min="2" max="2" width="78.5703125" style="128" customWidth="1"/>
    <col min="3" max="3" width="18.5703125" style="129" customWidth="1"/>
    <col min="4" max="7" width="18.5703125" style="129" hidden="1" customWidth="1"/>
    <col min="8" max="8" width="7.7109375" style="69" customWidth="1"/>
    <col min="9" max="260" width="9.140625" style="69"/>
    <col min="261" max="261" width="8.140625" style="69" customWidth="1"/>
    <col min="262" max="262" width="78.5703125" style="69" customWidth="1"/>
    <col min="263" max="263" width="18.5703125" style="69" customWidth="1"/>
    <col min="264" max="264" width="7.7109375" style="69" customWidth="1"/>
    <col min="265" max="516" width="9.140625" style="69"/>
    <col min="517" max="517" width="8.140625" style="69" customWidth="1"/>
    <col min="518" max="518" width="78.5703125" style="69" customWidth="1"/>
    <col min="519" max="519" width="18.5703125" style="69" customWidth="1"/>
    <col min="520" max="520" width="7.7109375" style="69" customWidth="1"/>
    <col min="521" max="772" width="9.140625" style="69"/>
    <col min="773" max="773" width="8.140625" style="69" customWidth="1"/>
    <col min="774" max="774" width="78.5703125" style="69" customWidth="1"/>
    <col min="775" max="775" width="18.5703125" style="69" customWidth="1"/>
    <col min="776" max="776" width="7.7109375" style="69" customWidth="1"/>
    <col min="777" max="1028" width="9.140625" style="69"/>
    <col min="1029" max="1029" width="8.140625" style="69" customWidth="1"/>
    <col min="1030" max="1030" width="78.5703125" style="69" customWidth="1"/>
    <col min="1031" max="1031" width="18.5703125" style="69" customWidth="1"/>
    <col min="1032" max="1032" width="7.7109375" style="69" customWidth="1"/>
    <col min="1033" max="1284" width="9.140625" style="69"/>
    <col min="1285" max="1285" width="8.140625" style="69" customWidth="1"/>
    <col min="1286" max="1286" width="78.5703125" style="69" customWidth="1"/>
    <col min="1287" max="1287" width="18.5703125" style="69" customWidth="1"/>
    <col min="1288" max="1288" width="7.7109375" style="69" customWidth="1"/>
    <col min="1289" max="1540" width="9.140625" style="69"/>
    <col min="1541" max="1541" width="8.140625" style="69" customWidth="1"/>
    <col min="1542" max="1542" width="78.5703125" style="69" customWidth="1"/>
    <col min="1543" max="1543" width="18.5703125" style="69" customWidth="1"/>
    <col min="1544" max="1544" width="7.7109375" style="69" customWidth="1"/>
    <col min="1545" max="1796" width="9.140625" style="69"/>
    <col min="1797" max="1797" width="8.140625" style="69" customWidth="1"/>
    <col min="1798" max="1798" width="78.5703125" style="69" customWidth="1"/>
    <col min="1799" max="1799" width="18.5703125" style="69" customWidth="1"/>
    <col min="1800" max="1800" width="7.7109375" style="69" customWidth="1"/>
    <col min="1801" max="2052" width="9.140625" style="69"/>
    <col min="2053" max="2053" width="8.140625" style="69" customWidth="1"/>
    <col min="2054" max="2054" width="78.5703125" style="69" customWidth="1"/>
    <col min="2055" max="2055" width="18.5703125" style="69" customWidth="1"/>
    <col min="2056" max="2056" width="7.7109375" style="69" customWidth="1"/>
    <col min="2057" max="2308" width="9.140625" style="69"/>
    <col min="2309" max="2309" width="8.140625" style="69" customWidth="1"/>
    <col min="2310" max="2310" width="78.5703125" style="69" customWidth="1"/>
    <col min="2311" max="2311" width="18.5703125" style="69" customWidth="1"/>
    <col min="2312" max="2312" width="7.7109375" style="69" customWidth="1"/>
    <col min="2313" max="2564" width="9.140625" style="69"/>
    <col min="2565" max="2565" width="8.140625" style="69" customWidth="1"/>
    <col min="2566" max="2566" width="78.5703125" style="69" customWidth="1"/>
    <col min="2567" max="2567" width="18.5703125" style="69" customWidth="1"/>
    <col min="2568" max="2568" width="7.7109375" style="69" customWidth="1"/>
    <col min="2569" max="2820" width="9.140625" style="69"/>
    <col min="2821" max="2821" width="8.140625" style="69" customWidth="1"/>
    <col min="2822" max="2822" width="78.5703125" style="69" customWidth="1"/>
    <col min="2823" max="2823" width="18.5703125" style="69" customWidth="1"/>
    <col min="2824" max="2824" width="7.7109375" style="69" customWidth="1"/>
    <col min="2825" max="3076" width="9.140625" style="69"/>
    <col min="3077" max="3077" width="8.140625" style="69" customWidth="1"/>
    <col min="3078" max="3078" width="78.5703125" style="69" customWidth="1"/>
    <col min="3079" max="3079" width="18.5703125" style="69" customWidth="1"/>
    <col min="3080" max="3080" width="7.7109375" style="69" customWidth="1"/>
    <col min="3081" max="3332" width="9.140625" style="69"/>
    <col min="3333" max="3333" width="8.140625" style="69" customWidth="1"/>
    <col min="3334" max="3334" width="78.5703125" style="69" customWidth="1"/>
    <col min="3335" max="3335" width="18.5703125" style="69" customWidth="1"/>
    <col min="3336" max="3336" width="7.7109375" style="69" customWidth="1"/>
    <col min="3337" max="3588" width="9.140625" style="69"/>
    <col min="3589" max="3589" width="8.140625" style="69" customWidth="1"/>
    <col min="3590" max="3590" width="78.5703125" style="69" customWidth="1"/>
    <col min="3591" max="3591" width="18.5703125" style="69" customWidth="1"/>
    <col min="3592" max="3592" width="7.7109375" style="69" customWidth="1"/>
    <col min="3593" max="3844" width="9.140625" style="69"/>
    <col min="3845" max="3845" width="8.140625" style="69" customWidth="1"/>
    <col min="3846" max="3846" width="78.5703125" style="69" customWidth="1"/>
    <col min="3847" max="3847" width="18.5703125" style="69" customWidth="1"/>
    <col min="3848" max="3848" width="7.7109375" style="69" customWidth="1"/>
    <col min="3849" max="4100" width="9.140625" style="69"/>
    <col min="4101" max="4101" width="8.140625" style="69" customWidth="1"/>
    <col min="4102" max="4102" width="78.5703125" style="69" customWidth="1"/>
    <col min="4103" max="4103" width="18.5703125" style="69" customWidth="1"/>
    <col min="4104" max="4104" width="7.7109375" style="69" customWidth="1"/>
    <col min="4105" max="4356" width="9.140625" style="69"/>
    <col min="4357" max="4357" width="8.140625" style="69" customWidth="1"/>
    <col min="4358" max="4358" width="78.5703125" style="69" customWidth="1"/>
    <col min="4359" max="4359" width="18.5703125" style="69" customWidth="1"/>
    <col min="4360" max="4360" width="7.7109375" style="69" customWidth="1"/>
    <col min="4361" max="4612" width="9.140625" style="69"/>
    <col min="4613" max="4613" width="8.140625" style="69" customWidth="1"/>
    <col min="4614" max="4614" width="78.5703125" style="69" customWidth="1"/>
    <col min="4615" max="4615" width="18.5703125" style="69" customWidth="1"/>
    <col min="4616" max="4616" width="7.7109375" style="69" customWidth="1"/>
    <col min="4617" max="4868" width="9.140625" style="69"/>
    <col min="4869" max="4869" width="8.140625" style="69" customWidth="1"/>
    <col min="4870" max="4870" width="78.5703125" style="69" customWidth="1"/>
    <col min="4871" max="4871" width="18.5703125" style="69" customWidth="1"/>
    <col min="4872" max="4872" width="7.7109375" style="69" customWidth="1"/>
    <col min="4873" max="5124" width="9.140625" style="69"/>
    <col min="5125" max="5125" width="8.140625" style="69" customWidth="1"/>
    <col min="5126" max="5126" width="78.5703125" style="69" customWidth="1"/>
    <col min="5127" max="5127" width="18.5703125" style="69" customWidth="1"/>
    <col min="5128" max="5128" width="7.7109375" style="69" customWidth="1"/>
    <col min="5129" max="5380" width="9.140625" style="69"/>
    <col min="5381" max="5381" width="8.140625" style="69" customWidth="1"/>
    <col min="5382" max="5382" width="78.5703125" style="69" customWidth="1"/>
    <col min="5383" max="5383" width="18.5703125" style="69" customWidth="1"/>
    <col min="5384" max="5384" width="7.7109375" style="69" customWidth="1"/>
    <col min="5385" max="5636" width="9.140625" style="69"/>
    <col min="5637" max="5637" width="8.140625" style="69" customWidth="1"/>
    <col min="5638" max="5638" width="78.5703125" style="69" customWidth="1"/>
    <col min="5639" max="5639" width="18.5703125" style="69" customWidth="1"/>
    <col min="5640" max="5640" width="7.7109375" style="69" customWidth="1"/>
    <col min="5641" max="5892" width="9.140625" style="69"/>
    <col min="5893" max="5893" width="8.140625" style="69" customWidth="1"/>
    <col min="5894" max="5894" width="78.5703125" style="69" customWidth="1"/>
    <col min="5895" max="5895" width="18.5703125" style="69" customWidth="1"/>
    <col min="5896" max="5896" width="7.7109375" style="69" customWidth="1"/>
    <col min="5897" max="6148" width="9.140625" style="69"/>
    <col min="6149" max="6149" width="8.140625" style="69" customWidth="1"/>
    <col min="6150" max="6150" width="78.5703125" style="69" customWidth="1"/>
    <col min="6151" max="6151" width="18.5703125" style="69" customWidth="1"/>
    <col min="6152" max="6152" width="7.7109375" style="69" customWidth="1"/>
    <col min="6153" max="6404" width="9.140625" style="69"/>
    <col min="6405" max="6405" width="8.140625" style="69" customWidth="1"/>
    <col min="6406" max="6406" width="78.5703125" style="69" customWidth="1"/>
    <col min="6407" max="6407" width="18.5703125" style="69" customWidth="1"/>
    <col min="6408" max="6408" width="7.7109375" style="69" customWidth="1"/>
    <col min="6409" max="6660" width="9.140625" style="69"/>
    <col min="6661" max="6661" width="8.140625" style="69" customWidth="1"/>
    <col min="6662" max="6662" width="78.5703125" style="69" customWidth="1"/>
    <col min="6663" max="6663" width="18.5703125" style="69" customWidth="1"/>
    <col min="6664" max="6664" width="7.7109375" style="69" customWidth="1"/>
    <col min="6665" max="6916" width="9.140625" style="69"/>
    <col min="6917" max="6917" width="8.140625" style="69" customWidth="1"/>
    <col min="6918" max="6918" width="78.5703125" style="69" customWidth="1"/>
    <col min="6919" max="6919" width="18.5703125" style="69" customWidth="1"/>
    <col min="6920" max="6920" width="7.7109375" style="69" customWidth="1"/>
    <col min="6921" max="7172" width="9.140625" style="69"/>
    <col min="7173" max="7173" width="8.140625" style="69" customWidth="1"/>
    <col min="7174" max="7174" width="78.5703125" style="69" customWidth="1"/>
    <col min="7175" max="7175" width="18.5703125" style="69" customWidth="1"/>
    <col min="7176" max="7176" width="7.7109375" style="69" customWidth="1"/>
    <col min="7177" max="7428" width="9.140625" style="69"/>
    <col min="7429" max="7429" width="8.140625" style="69" customWidth="1"/>
    <col min="7430" max="7430" width="78.5703125" style="69" customWidth="1"/>
    <col min="7431" max="7431" width="18.5703125" style="69" customWidth="1"/>
    <col min="7432" max="7432" width="7.7109375" style="69" customWidth="1"/>
    <col min="7433" max="7684" width="9.140625" style="69"/>
    <col min="7685" max="7685" width="8.140625" style="69" customWidth="1"/>
    <col min="7686" max="7686" width="78.5703125" style="69" customWidth="1"/>
    <col min="7687" max="7687" width="18.5703125" style="69" customWidth="1"/>
    <col min="7688" max="7688" width="7.7109375" style="69" customWidth="1"/>
    <col min="7689" max="7940" width="9.140625" style="69"/>
    <col min="7941" max="7941" width="8.140625" style="69" customWidth="1"/>
    <col min="7942" max="7942" width="78.5703125" style="69" customWidth="1"/>
    <col min="7943" max="7943" width="18.5703125" style="69" customWidth="1"/>
    <col min="7944" max="7944" width="7.7109375" style="69" customWidth="1"/>
    <col min="7945" max="8196" width="9.140625" style="69"/>
    <col min="8197" max="8197" width="8.140625" style="69" customWidth="1"/>
    <col min="8198" max="8198" width="78.5703125" style="69" customWidth="1"/>
    <col min="8199" max="8199" width="18.5703125" style="69" customWidth="1"/>
    <col min="8200" max="8200" width="7.7109375" style="69" customWidth="1"/>
    <col min="8201" max="8452" width="9.140625" style="69"/>
    <col min="8453" max="8453" width="8.140625" style="69" customWidth="1"/>
    <col min="8454" max="8454" width="78.5703125" style="69" customWidth="1"/>
    <col min="8455" max="8455" width="18.5703125" style="69" customWidth="1"/>
    <col min="8456" max="8456" width="7.7109375" style="69" customWidth="1"/>
    <col min="8457" max="8708" width="9.140625" style="69"/>
    <col min="8709" max="8709" width="8.140625" style="69" customWidth="1"/>
    <col min="8710" max="8710" width="78.5703125" style="69" customWidth="1"/>
    <col min="8711" max="8711" width="18.5703125" style="69" customWidth="1"/>
    <col min="8712" max="8712" width="7.7109375" style="69" customWidth="1"/>
    <col min="8713" max="8964" width="9.140625" style="69"/>
    <col min="8965" max="8965" width="8.140625" style="69" customWidth="1"/>
    <col min="8966" max="8966" width="78.5703125" style="69" customWidth="1"/>
    <col min="8967" max="8967" width="18.5703125" style="69" customWidth="1"/>
    <col min="8968" max="8968" width="7.7109375" style="69" customWidth="1"/>
    <col min="8969" max="9220" width="9.140625" style="69"/>
    <col min="9221" max="9221" width="8.140625" style="69" customWidth="1"/>
    <col min="9222" max="9222" width="78.5703125" style="69" customWidth="1"/>
    <col min="9223" max="9223" width="18.5703125" style="69" customWidth="1"/>
    <col min="9224" max="9224" width="7.7109375" style="69" customWidth="1"/>
    <col min="9225" max="9476" width="9.140625" style="69"/>
    <col min="9477" max="9477" width="8.140625" style="69" customWidth="1"/>
    <col min="9478" max="9478" width="78.5703125" style="69" customWidth="1"/>
    <col min="9479" max="9479" width="18.5703125" style="69" customWidth="1"/>
    <col min="9480" max="9480" width="7.7109375" style="69" customWidth="1"/>
    <col min="9481" max="9732" width="9.140625" style="69"/>
    <col min="9733" max="9733" width="8.140625" style="69" customWidth="1"/>
    <col min="9734" max="9734" width="78.5703125" style="69" customWidth="1"/>
    <col min="9735" max="9735" width="18.5703125" style="69" customWidth="1"/>
    <col min="9736" max="9736" width="7.7109375" style="69" customWidth="1"/>
    <col min="9737" max="9988" width="9.140625" style="69"/>
    <col min="9989" max="9989" width="8.140625" style="69" customWidth="1"/>
    <col min="9990" max="9990" width="78.5703125" style="69" customWidth="1"/>
    <col min="9991" max="9991" width="18.5703125" style="69" customWidth="1"/>
    <col min="9992" max="9992" width="7.7109375" style="69" customWidth="1"/>
    <col min="9993" max="10244" width="9.140625" style="69"/>
    <col min="10245" max="10245" width="8.140625" style="69" customWidth="1"/>
    <col min="10246" max="10246" width="78.5703125" style="69" customWidth="1"/>
    <col min="10247" max="10247" width="18.5703125" style="69" customWidth="1"/>
    <col min="10248" max="10248" width="7.7109375" style="69" customWidth="1"/>
    <col min="10249" max="10500" width="9.140625" style="69"/>
    <col min="10501" max="10501" width="8.140625" style="69" customWidth="1"/>
    <col min="10502" max="10502" width="78.5703125" style="69" customWidth="1"/>
    <col min="10503" max="10503" width="18.5703125" style="69" customWidth="1"/>
    <col min="10504" max="10504" width="7.7109375" style="69" customWidth="1"/>
    <col min="10505" max="10756" width="9.140625" style="69"/>
    <col min="10757" max="10757" width="8.140625" style="69" customWidth="1"/>
    <col min="10758" max="10758" width="78.5703125" style="69" customWidth="1"/>
    <col min="10759" max="10759" width="18.5703125" style="69" customWidth="1"/>
    <col min="10760" max="10760" width="7.7109375" style="69" customWidth="1"/>
    <col min="10761" max="11012" width="9.140625" style="69"/>
    <col min="11013" max="11013" width="8.140625" style="69" customWidth="1"/>
    <col min="11014" max="11014" width="78.5703125" style="69" customWidth="1"/>
    <col min="11015" max="11015" width="18.5703125" style="69" customWidth="1"/>
    <col min="11016" max="11016" width="7.7109375" style="69" customWidth="1"/>
    <col min="11017" max="11268" width="9.140625" style="69"/>
    <col min="11269" max="11269" width="8.140625" style="69" customWidth="1"/>
    <col min="11270" max="11270" width="78.5703125" style="69" customWidth="1"/>
    <col min="11271" max="11271" width="18.5703125" style="69" customWidth="1"/>
    <col min="11272" max="11272" width="7.7109375" style="69" customWidth="1"/>
    <col min="11273" max="11524" width="9.140625" style="69"/>
    <col min="11525" max="11525" width="8.140625" style="69" customWidth="1"/>
    <col min="11526" max="11526" width="78.5703125" style="69" customWidth="1"/>
    <col min="11527" max="11527" width="18.5703125" style="69" customWidth="1"/>
    <col min="11528" max="11528" width="7.7109375" style="69" customWidth="1"/>
    <col min="11529" max="11780" width="9.140625" style="69"/>
    <col min="11781" max="11781" width="8.140625" style="69" customWidth="1"/>
    <col min="11782" max="11782" width="78.5703125" style="69" customWidth="1"/>
    <col min="11783" max="11783" width="18.5703125" style="69" customWidth="1"/>
    <col min="11784" max="11784" width="7.7109375" style="69" customWidth="1"/>
    <col min="11785" max="12036" width="9.140625" style="69"/>
    <col min="12037" max="12037" width="8.140625" style="69" customWidth="1"/>
    <col min="12038" max="12038" width="78.5703125" style="69" customWidth="1"/>
    <col min="12039" max="12039" width="18.5703125" style="69" customWidth="1"/>
    <col min="12040" max="12040" width="7.7109375" style="69" customWidth="1"/>
    <col min="12041" max="12292" width="9.140625" style="69"/>
    <col min="12293" max="12293" width="8.140625" style="69" customWidth="1"/>
    <col min="12294" max="12294" width="78.5703125" style="69" customWidth="1"/>
    <col min="12295" max="12295" width="18.5703125" style="69" customWidth="1"/>
    <col min="12296" max="12296" width="7.7109375" style="69" customWidth="1"/>
    <col min="12297" max="12548" width="9.140625" style="69"/>
    <col min="12549" max="12549" width="8.140625" style="69" customWidth="1"/>
    <col min="12550" max="12550" width="78.5703125" style="69" customWidth="1"/>
    <col min="12551" max="12551" width="18.5703125" style="69" customWidth="1"/>
    <col min="12552" max="12552" width="7.7109375" style="69" customWidth="1"/>
    <col min="12553" max="12804" width="9.140625" style="69"/>
    <col min="12805" max="12805" width="8.140625" style="69" customWidth="1"/>
    <col min="12806" max="12806" width="78.5703125" style="69" customWidth="1"/>
    <col min="12807" max="12807" width="18.5703125" style="69" customWidth="1"/>
    <col min="12808" max="12808" width="7.7109375" style="69" customWidth="1"/>
    <col min="12809" max="13060" width="9.140625" style="69"/>
    <col min="13061" max="13061" width="8.140625" style="69" customWidth="1"/>
    <col min="13062" max="13062" width="78.5703125" style="69" customWidth="1"/>
    <col min="13063" max="13063" width="18.5703125" style="69" customWidth="1"/>
    <col min="13064" max="13064" width="7.7109375" style="69" customWidth="1"/>
    <col min="13065" max="13316" width="9.140625" style="69"/>
    <col min="13317" max="13317" width="8.140625" style="69" customWidth="1"/>
    <col min="13318" max="13318" width="78.5703125" style="69" customWidth="1"/>
    <col min="13319" max="13319" width="18.5703125" style="69" customWidth="1"/>
    <col min="13320" max="13320" width="7.7109375" style="69" customWidth="1"/>
    <col min="13321" max="13572" width="9.140625" style="69"/>
    <col min="13573" max="13573" width="8.140625" style="69" customWidth="1"/>
    <col min="13574" max="13574" width="78.5703125" style="69" customWidth="1"/>
    <col min="13575" max="13575" width="18.5703125" style="69" customWidth="1"/>
    <col min="13576" max="13576" width="7.7109375" style="69" customWidth="1"/>
    <col min="13577" max="13828" width="9.140625" style="69"/>
    <col min="13829" max="13829" width="8.140625" style="69" customWidth="1"/>
    <col min="13830" max="13830" width="78.5703125" style="69" customWidth="1"/>
    <col min="13831" max="13831" width="18.5703125" style="69" customWidth="1"/>
    <col min="13832" max="13832" width="7.7109375" style="69" customWidth="1"/>
    <col min="13833" max="14084" width="9.140625" style="69"/>
    <col min="14085" max="14085" width="8.140625" style="69" customWidth="1"/>
    <col min="14086" max="14086" width="78.5703125" style="69" customWidth="1"/>
    <col min="14087" max="14087" width="18.5703125" style="69" customWidth="1"/>
    <col min="14088" max="14088" width="7.7109375" style="69" customWidth="1"/>
    <col min="14089" max="14340" width="9.140625" style="69"/>
    <col min="14341" max="14341" width="8.140625" style="69" customWidth="1"/>
    <col min="14342" max="14342" width="78.5703125" style="69" customWidth="1"/>
    <col min="14343" max="14343" width="18.5703125" style="69" customWidth="1"/>
    <col min="14344" max="14344" width="7.7109375" style="69" customWidth="1"/>
    <col min="14345" max="14596" width="9.140625" style="69"/>
    <col min="14597" max="14597" width="8.140625" style="69" customWidth="1"/>
    <col min="14598" max="14598" width="78.5703125" style="69" customWidth="1"/>
    <col min="14599" max="14599" width="18.5703125" style="69" customWidth="1"/>
    <col min="14600" max="14600" width="7.7109375" style="69" customWidth="1"/>
    <col min="14601" max="14852" width="9.140625" style="69"/>
    <col min="14853" max="14853" width="8.140625" style="69" customWidth="1"/>
    <col min="14854" max="14854" width="78.5703125" style="69" customWidth="1"/>
    <col min="14855" max="14855" width="18.5703125" style="69" customWidth="1"/>
    <col min="14856" max="14856" width="7.7109375" style="69" customWidth="1"/>
    <col min="14857" max="15108" width="9.140625" style="69"/>
    <col min="15109" max="15109" width="8.140625" style="69" customWidth="1"/>
    <col min="15110" max="15110" width="78.5703125" style="69" customWidth="1"/>
    <col min="15111" max="15111" width="18.5703125" style="69" customWidth="1"/>
    <col min="15112" max="15112" width="7.7109375" style="69" customWidth="1"/>
    <col min="15113" max="15364" width="9.140625" style="69"/>
    <col min="15365" max="15365" width="8.140625" style="69" customWidth="1"/>
    <col min="15366" max="15366" width="78.5703125" style="69" customWidth="1"/>
    <col min="15367" max="15367" width="18.5703125" style="69" customWidth="1"/>
    <col min="15368" max="15368" width="7.7109375" style="69" customWidth="1"/>
    <col min="15369" max="15620" width="9.140625" style="69"/>
    <col min="15621" max="15621" width="8.140625" style="69" customWidth="1"/>
    <col min="15622" max="15622" width="78.5703125" style="69" customWidth="1"/>
    <col min="15623" max="15623" width="18.5703125" style="69" customWidth="1"/>
    <col min="15624" max="15624" width="7.7109375" style="69" customWidth="1"/>
    <col min="15625" max="15876" width="9.140625" style="69"/>
    <col min="15877" max="15877" width="8.140625" style="69" customWidth="1"/>
    <col min="15878" max="15878" width="78.5703125" style="69" customWidth="1"/>
    <col min="15879" max="15879" width="18.5703125" style="69" customWidth="1"/>
    <col min="15880" max="15880" width="7.7109375" style="69" customWidth="1"/>
    <col min="15881" max="16132" width="9.140625" style="69"/>
    <col min="16133" max="16133" width="8.140625" style="69" customWidth="1"/>
    <col min="16134" max="16134" width="78.5703125" style="69" customWidth="1"/>
    <col min="16135" max="16135" width="18.5703125" style="69" customWidth="1"/>
    <col min="16136" max="16136" width="7.7109375" style="69" customWidth="1"/>
    <col min="16137" max="16384" width="9.140625" style="69"/>
  </cols>
  <sheetData>
    <row r="1" spans="1:7" ht="15.95" customHeight="1">
      <c r="A1" s="365" t="s">
        <v>107</v>
      </c>
      <c r="B1" s="365"/>
      <c r="C1" s="365"/>
      <c r="D1" s="211"/>
      <c r="E1" s="211"/>
      <c r="F1" s="211"/>
      <c r="G1" s="211"/>
    </row>
    <row r="2" spans="1:7" ht="15.95" customHeight="1" thickBot="1">
      <c r="A2" s="364" t="s">
        <v>108</v>
      </c>
      <c r="B2" s="364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" customHeight="1" thickBot="1">
      <c r="A3" s="71" t="s">
        <v>110</v>
      </c>
      <c r="B3" s="72" t="s">
        <v>111</v>
      </c>
      <c r="C3" s="288" t="s">
        <v>427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34944340</v>
      </c>
      <c r="D6" s="59">
        <f t="shared" ref="D6:G6" si="0">+D7+D8+D9+D10+D11</f>
        <v>6943</v>
      </c>
      <c r="E6" s="59">
        <f t="shared" si="0"/>
        <v>6943</v>
      </c>
      <c r="F6" s="59">
        <f t="shared" si="0"/>
        <v>6943</v>
      </c>
      <c r="G6" s="59">
        <f t="shared" si="0"/>
        <v>6943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>
        <v>34944340</v>
      </c>
      <c r="D11" s="86">
        <v>6943</v>
      </c>
      <c r="E11" s="86">
        <v>6943</v>
      </c>
      <c r="F11" s="86">
        <v>6943</v>
      </c>
      <c r="G11" s="86">
        <v>6943</v>
      </c>
    </row>
    <row r="12" spans="1:7" s="80" customFormat="1" ht="12" customHeight="1" thickBot="1">
      <c r="A12" s="87" t="s">
        <v>118</v>
      </c>
      <c r="B12" s="88" t="s">
        <v>119</v>
      </c>
      <c r="C12" s="90">
        <v>5594340</v>
      </c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SUM(C28:C37)</f>
        <v>12930000</v>
      </c>
      <c r="D27" s="59">
        <f t="shared" ref="D27:G27" si="4">SUM(D28:D37)</f>
        <v>8461</v>
      </c>
      <c r="E27" s="59">
        <f t="shared" si="4"/>
        <v>8461</v>
      </c>
      <c r="F27" s="59">
        <f t="shared" si="4"/>
        <v>8461</v>
      </c>
      <c r="G27" s="59">
        <f t="shared" si="4"/>
        <v>8461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>
        <v>8046</v>
      </c>
      <c r="E29" s="86">
        <v>8046</v>
      </c>
      <c r="F29" s="86">
        <v>8046</v>
      </c>
      <c r="G29" s="86">
        <v>8046</v>
      </c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>
        <v>415</v>
      </c>
      <c r="E34" s="86">
        <v>415</v>
      </c>
      <c r="F34" s="86">
        <v>415</v>
      </c>
      <c r="G34" s="86">
        <v>415</v>
      </c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 thickBot="1">
      <c r="A37" s="87" t="s">
        <v>159</v>
      </c>
      <c r="B37" s="88" t="s">
        <v>160</v>
      </c>
      <c r="C37" s="93">
        <v>12930000</v>
      </c>
      <c r="D37" s="93"/>
      <c r="E37" s="93"/>
      <c r="F37" s="93"/>
      <c r="G37" s="93"/>
    </row>
    <row r="38" spans="1:7" s="80" customFormat="1" ht="12" customHeight="1" thickBot="1">
      <c r="A38" s="78" t="s">
        <v>37</v>
      </c>
      <c r="B38" s="79" t="s">
        <v>161</v>
      </c>
      <c r="C38" s="59">
        <f>SUM(C39:C43)</f>
        <v>0</v>
      </c>
      <c r="D38" s="59">
        <f t="shared" ref="D38:G38" si="5">SUM(D39:D43)</f>
        <v>0</v>
      </c>
      <c r="E38" s="59">
        <f t="shared" si="5"/>
        <v>0</v>
      </c>
      <c r="F38" s="59">
        <f t="shared" si="5"/>
        <v>0</v>
      </c>
      <c r="G38" s="59">
        <f t="shared" si="5"/>
        <v>0</v>
      </c>
    </row>
    <row r="39" spans="1:7" s="80" customFormat="1" ht="12" customHeight="1">
      <c r="A39" s="81" t="s">
        <v>76</v>
      </c>
      <c r="B39" s="82" t="s">
        <v>32</v>
      </c>
      <c r="C39" s="94"/>
      <c r="D39" s="94"/>
      <c r="E39" s="94"/>
      <c r="F39" s="94"/>
      <c r="G39" s="94"/>
    </row>
    <row r="40" spans="1:7" s="80" customFormat="1" ht="12" customHeight="1">
      <c r="A40" s="84" t="s">
        <v>78</v>
      </c>
      <c r="B40" s="85" t="s">
        <v>34</v>
      </c>
      <c r="C40" s="92"/>
      <c r="D40" s="92"/>
      <c r="E40" s="92"/>
      <c r="F40" s="92"/>
      <c r="G40" s="92"/>
    </row>
    <row r="41" spans="1:7" s="80" customFormat="1" ht="12" customHeight="1">
      <c r="A41" s="84" t="s">
        <v>80</v>
      </c>
      <c r="B41" s="85" t="s">
        <v>36</v>
      </c>
      <c r="C41" s="92"/>
      <c r="D41" s="92"/>
      <c r="E41" s="92"/>
      <c r="F41" s="92"/>
      <c r="G41" s="92"/>
    </row>
    <row r="42" spans="1:7" s="80" customFormat="1" ht="12" customHeight="1">
      <c r="A42" s="84" t="s">
        <v>82</v>
      </c>
      <c r="B42" s="85" t="s">
        <v>162</v>
      </c>
      <c r="C42" s="92"/>
      <c r="D42" s="92"/>
      <c r="E42" s="92"/>
      <c r="F42" s="92"/>
      <c r="G42" s="92"/>
    </row>
    <row r="43" spans="1:7" s="80" customFormat="1" ht="12" customHeight="1" thickBot="1">
      <c r="A43" s="87" t="s">
        <v>163</v>
      </c>
      <c r="B43" s="88" t="s">
        <v>164</v>
      </c>
      <c r="C43" s="93"/>
      <c r="D43" s="93"/>
      <c r="E43" s="93"/>
      <c r="F43" s="93"/>
      <c r="G43" s="93"/>
    </row>
    <row r="44" spans="1:7" s="80" customFormat="1" ht="12" customHeight="1" thickBot="1">
      <c r="A44" s="78" t="s">
        <v>165</v>
      </c>
      <c r="B44" s="79" t="s">
        <v>166</v>
      </c>
      <c r="C44" s="59">
        <f>SUM(C45:C47)</f>
        <v>0</v>
      </c>
      <c r="D44" s="59">
        <f t="shared" ref="D44:G44" si="6">SUM(D45:D47)</f>
        <v>0</v>
      </c>
      <c r="E44" s="59">
        <f t="shared" si="6"/>
        <v>0</v>
      </c>
      <c r="F44" s="59">
        <f t="shared" si="6"/>
        <v>0</v>
      </c>
      <c r="G44" s="59">
        <f t="shared" si="6"/>
        <v>0</v>
      </c>
    </row>
    <row r="45" spans="1:7" s="80" customFormat="1" ht="12" customHeight="1">
      <c r="A45" s="81" t="s">
        <v>85</v>
      </c>
      <c r="B45" s="82" t="s">
        <v>167</v>
      </c>
      <c r="C45" s="83"/>
      <c r="D45" s="83"/>
      <c r="E45" s="83"/>
      <c r="F45" s="83"/>
      <c r="G45" s="83"/>
    </row>
    <row r="46" spans="1:7" s="80" customFormat="1" ht="12" customHeight="1">
      <c r="A46" s="84" t="s">
        <v>87</v>
      </c>
      <c r="B46" s="85" t="s">
        <v>168</v>
      </c>
      <c r="C46" s="86"/>
      <c r="D46" s="86"/>
      <c r="E46" s="86"/>
      <c r="F46" s="86"/>
      <c r="G46" s="86"/>
    </row>
    <row r="47" spans="1:7" s="80" customFormat="1" ht="12" customHeight="1">
      <c r="A47" s="84" t="s">
        <v>89</v>
      </c>
      <c r="B47" s="85" t="s">
        <v>169</v>
      </c>
      <c r="C47" s="86"/>
      <c r="D47" s="86"/>
      <c r="E47" s="86"/>
      <c r="F47" s="86"/>
      <c r="G47" s="86"/>
    </row>
    <row r="48" spans="1:7" s="80" customFormat="1" ht="12" customHeight="1" thickBot="1">
      <c r="A48" s="87" t="s">
        <v>91</v>
      </c>
      <c r="B48" s="88" t="s">
        <v>170</v>
      </c>
      <c r="C48" s="90"/>
      <c r="D48" s="90"/>
      <c r="E48" s="90"/>
      <c r="F48" s="90"/>
      <c r="G48" s="90"/>
    </row>
    <row r="49" spans="1:7" s="80" customFormat="1" ht="12" customHeight="1" thickBot="1">
      <c r="A49" s="78" t="s">
        <v>41</v>
      </c>
      <c r="B49" s="89" t="s">
        <v>171</v>
      </c>
      <c r="C49" s="59">
        <f>SUM(C50:C52)</f>
        <v>0</v>
      </c>
      <c r="D49" s="59">
        <f t="shared" ref="D49:G49" si="7">SUM(D50:D52)</f>
        <v>0</v>
      </c>
      <c r="E49" s="59">
        <f t="shared" si="7"/>
        <v>0</v>
      </c>
      <c r="F49" s="59">
        <f t="shared" si="7"/>
        <v>0</v>
      </c>
      <c r="G49" s="59">
        <f t="shared" si="7"/>
        <v>0</v>
      </c>
    </row>
    <row r="50" spans="1:7" s="80" customFormat="1" ht="12" customHeight="1">
      <c r="A50" s="81" t="s">
        <v>94</v>
      </c>
      <c r="B50" s="82" t="s">
        <v>172</v>
      </c>
      <c r="C50" s="92"/>
      <c r="D50" s="92"/>
      <c r="E50" s="92"/>
      <c r="F50" s="92"/>
      <c r="G50" s="92"/>
    </row>
    <row r="51" spans="1:7" s="80" customFormat="1" ht="12" customHeight="1">
      <c r="A51" s="84" t="s">
        <v>96</v>
      </c>
      <c r="B51" s="85" t="s">
        <v>173</v>
      </c>
      <c r="C51" s="92"/>
      <c r="D51" s="92"/>
      <c r="E51" s="92"/>
      <c r="F51" s="92"/>
      <c r="G51" s="92"/>
    </row>
    <row r="52" spans="1:7" s="80" customFormat="1" ht="12" customHeight="1">
      <c r="A52" s="84" t="s">
        <v>98</v>
      </c>
      <c r="B52" s="85" t="s">
        <v>174</v>
      </c>
      <c r="C52" s="92"/>
      <c r="D52" s="92"/>
      <c r="E52" s="92"/>
      <c r="F52" s="92"/>
      <c r="G52" s="92"/>
    </row>
    <row r="53" spans="1:7" s="80" customFormat="1" ht="12" customHeight="1" thickBot="1">
      <c r="A53" s="87" t="s">
        <v>100</v>
      </c>
      <c r="B53" s="88" t="s">
        <v>175</v>
      </c>
      <c r="C53" s="92"/>
      <c r="D53" s="92"/>
      <c r="E53" s="92"/>
      <c r="F53" s="92"/>
      <c r="G53" s="92"/>
    </row>
    <row r="54" spans="1:7" s="80" customFormat="1" ht="12" customHeight="1" thickBot="1">
      <c r="A54" s="78" t="s">
        <v>43</v>
      </c>
      <c r="B54" s="79" t="s">
        <v>176</v>
      </c>
      <c r="C54" s="66">
        <f>+C5+C6+C13+C20+C27+C38+C44+C49</f>
        <v>47874340</v>
      </c>
      <c r="D54" s="66" t="e">
        <f>+D5+D6+D13+D20+D27+D38+D44+D49</f>
        <v>#REF!</v>
      </c>
      <c r="E54" s="66" t="e">
        <f>+E5+E6+E13+E20+E27+E38+E44+E49</f>
        <v>#REF!</v>
      </c>
      <c r="F54" s="66" t="e">
        <f>+F5+F6+F13+F20+F27+F38+F44+F49</f>
        <v>#REF!</v>
      </c>
      <c r="G54" s="66" t="e">
        <f>+G5+G6+G13+G20+G27+G38+G44+G49</f>
        <v>#REF!</v>
      </c>
    </row>
    <row r="55" spans="1:7" s="80" customFormat="1" ht="12" customHeight="1" thickBot="1">
      <c r="A55" s="95" t="s">
        <v>177</v>
      </c>
      <c r="B55" s="89" t="s">
        <v>178</v>
      </c>
      <c r="C55" s="59">
        <f>SUM(C56:C58)</f>
        <v>0</v>
      </c>
      <c r="D55" s="59">
        <f t="shared" ref="D55:G55" si="8">SUM(D56:D58)</f>
        <v>0</v>
      </c>
      <c r="E55" s="59">
        <f t="shared" si="8"/>
        <v>0</v>
      </c>
      <c r="F55" s="59">
        <f t="shared" si="8"/>
        <v>0</v>
      </c>
      <c r="G55" s="59">
        <f t="shared" si="8"/>
        <v>0</v>
      </c>
    </row>
    <row r="56" spans="1:7" s="80" customFormat="1" ht="12" customHeight="1">
      <c r="A56" s="81" t="s">
        <v>179</v>
      </c>
      <c r="B56" s="82" t="s">
        <v>180</v>
      </c>
      <c r="C56" s="92"/>
      <c r="D56" s="92"/>
      <c r="E56" s="92"/>
      <c r="F56" s="92"/>
      <c r="G56" s="92"/>
    </row>
    <row r="57" spans="1:7" s="80" customFormat="1" ht="12" customHeight="1">
      <c r="A57" s="84" t="s">
        <v>181</v>
      </c>
      <c r="B57" s="85" t="s">
        <v>182</v>
      </c>
      <c r="C57" s="92"/>
      <c r="D57" s="92"/>
      <c r="E57" s="92"/>
      <c r="F57" s="92"/>
      <c r="G57" s="92"/>
    </row>
    <row r="58" spans="1:7" s="80" customFormat="1" ht="12" customHeight="1" thickBot="1">
      <c r="A58" s="87" t="s">
        <v>183</v>
      </c>
      <c r="B58" s="96" t="s">
        <v>184</v>
      </c>
      <c r="C58" s="92"/>
      <c r="D58" s="92"/>
      <c r="E58" s="92"/>
      <c r="F58" s="92"/>
      <c r="G58" s="92"/>
    </row>
    <row r="59" spans="1:7" s="80" customFormat="1" ht="12" customHeight="1" thickBot="1">
      <c r="A59" s="95" t="s">
        <v>185</v>
      </c>
      <c r="B59" s="89" t="s">
        <v>186</v>
      </c>
      <c r="C59" s="59">
        <f>SUM(C60:C63)</f>
        <v>0</v>
      </c>
      <c r="D59" s="59">
        <f t="shared" ref="D59:G59" si="9">SUM(D60:D63)</f>
        <v>0</v>
      </c>
      <c r="E59" s="59">
        <f t="shared" si="9"/>
        <v>0</v>
      </c>
      <c r="F59" s="59">
        <f t="shared" si="9"/>
        <v>0</v>
      </c>
      <c r="G59" s="59">
        <f t="shared" si="9"/>
        <v>0</v>
      </c>
    </row>
    <row r="60" spans="1:7" s="80" customFormat="1" ht="12" customHeight="1">
      <c r="A60" s="81" t="s">
        <v>187</v>
      </c>
      <c r="B60" s="82" t="s">
        <v>188</v>
      </c>
      <c r="C60" s="92"/>
      <c r="D60" s="92"/>
      <c r="E60" s="92"/>
      <c r="F60" s="92"/>
      <c r="G60" s="92"/>
    </row>
    <row r="61" spans="1:7" s="80" customFormat="1" ht="12" customHeight="1">
      <c r="A61" s="84" t="s">
        <v>189</v>
      </c>
      <c r="B61" s="85" t="s">
        <v>190</v>
      </c>
      <c r="C61" s="92"/>
      <c r="D61" s="92"/>
      <c r="E61" s="92"/>
      <c r="F61" s="92"/>
      <c r="G61" s="92"/>
    </row>
    <row r="62" spans="1:7" s="80" customFormat="1" ht="12" customHeight="1">
      <c r="A62" s="84" t="s">
        <v>191</v>
      </c>
      <c r="B62" s="85" t="s">
        <v>192</v>
      </c>
      <c r="C62" s="92"/>
      <c r="D62" s="92"/>
      <c r="E62" s="92"/>
      <c r="F62" s="92"/>
      <c r="G62" s="92"/>
    </row>
    <row r="63" spans="1:7" s="80" customFormat="1" ht="12" customHeight="1" thickBot="1">
      <c r="A63" s="87" t="s">
        <v>193</v>
      </c>
      <c r="B63" s="88" t="s">
        <v>194</v>
      </c>
      <c r="C63" s="92"/>
      <c r="D63" s="92"/>
      <c r="E63" s="92"/>
      <c r="F63" s="92"/>
      <c r="G63" s="92"/>
    </row>
    <row r="64" spans="1:7" s="80" customFormat="1" ht="12" customHeight="1" thickBot="1">
      <c r="A64" s="95" t="s">
        <v>195</v>
      </c>
      <c r="B64" s="89" t="s">
        <v>196</v>
      </c>
      <c r="C64" s="59">
        <f>SUM(C65:C66)</f>
        <v>8041660</v>
      </c>
      <c r="D64" s="59">
        <f t="shared" ref="D64:G64" si="10">SUM(D65:D66)</f>
        <v>0</v>
      </c>
      <c r="E64" s="59">
        <f t="shared" si="10"/>
        <v>0</v>
      </c>
      <c r="F64" s="59">
        <f t="shared" si="10"/>
        <v>0</v>
      </c>
      <c r="G64" s="59">
        <f t="shared" si="10"/>
        <v>0</v>
      </c>
    </row>
    <row r="65" spans="1:7" s="80" customFormat="1" ht="12" customHeight="1">
      <c r="A65" s="81" t="s">
        <v>197</v>
      </c>
      <c r="B65" s="82" t="s">
        <v>198</v>
      </c>
      <c r="C65" s="92">
        <v>8041660</v>
      </c>
      <c r="D65" s="92"/>
      <c r="E65" s="92"/>
      <c r="F65" s="92"/>
      <c r="G65" s="92"/>
    </row>
    <row r="66" spans="1:7" s="80" customFormat="1" ht="12" customHeight="1" thickBot="1">
      <c r="A66" s="87" t="s">
        <v>199</v>
      </c>
      <c r="B66" s="88" t="s">
        <v>200</v>
      </c>
      <c r="C66" s="92"/>
      <c r="D66" s="92"/>
      <c r="E66" s="92"/>
      <c r="F66" s="92"/>
      <c r="G66" s="92"/>
    </row>
    <row r="67" spans="1:7" s="80" customFormat="1" ht="12" customHeight="1" thickBot="1">
      <c r="A67" s="95" t="s">
        <v>201</v>
      </c>
      <c r="B67" s="89" t="s">
        <v>202</v>
      </c>
      <c r="C67" s="59">
        <f>SUM(C68:C70)</f>
        <v>0</v>
      </c>
      <c r="D67" s="59">
        <f t="shared" ref="D67:G67" si="11">SUM(D68:D70)</f>
        <v>0</v>
      </c>
      <c r="E67" s="59">
        <f t="shared" si="11"/>
        <v>0</v>
      </c>
      <c r="F67" s="59">
        <f t="shared" si="11"/>
        <v>0</v>
      </c>
      <c r="G67" s="59">
        <f t="shared" si="11"/>
        <v>0</v>
      </c>
    </row>
    <row r="68" spans="1:7" s="80" customFormat="1" ht="12" hidden="1" customHeight="1">
      <c r="A68" s="81" t="s">
        <v>203</v>
      </c>
      <c r="B68" s="82" t="s">
        <v>204</v>
      </c>
      <c r="C68" s="92"/>
      <c r="D68" s="92"/>
      <c r="E68" s="92"/>
      <c r="F68" s="92"/>
      <c r="G68" s="92"/>
    </row>
    <row r="69" spans="1:7" s="80" customFormat="1" ht="12" hidden="1" customHeight="1">
      <c r="A69" s="84" t="s">
        <v>205</v>
      </c>
      <c r="B69" s="85" t="s">
        <v>206</v>
      </c>
      <c r="C69" s="92"/>
      <c r="D69" s="92"/>
      <c r="E69" s="92"/>
      <c r="F69" s="92"/>
      <c r="G69" s="92"/>
    </row>
    <row r="70" spans="1:7" s="80" customFormat="1" ht="12" hidden="1" customHeight="1" thickBot="1">
      <c r="A70" s="87" t="s">
        <v>207</v>
      </c>
      <c r="B70" s="88" t="s">
        <v>208</v>
      </c>
      <c r="C70" s="92"/>
      <c r="D70" s="92"/>
      <c r="E70" s="92"/>
      <c r="F70" s="92"/>
      <c r="G70" s="92"/>
    </row>
    <row r="71" spans="1:7" s="80" customFormat="1" ht="12" customHeight="1" thickBot="1">
      <c r="A71" s="95" t="s">
        <v>209</v>
      </c>
      <c r="B71" s="89" t="s">
        <v>210</v>
      </c>
      <c r="C71" s="59">
        <f>SUM(C72:C75)</f>
        <v>0</v>
      </c>
      <c r="D71" s="59">
        <f t="shared" ref="D71:G71" si="12">SUM(D72:D75)</f>
        <v>0</v>
      </c>
      <c r="E71" s="59">
        <f t="shared" si="12"/>
        <v>0</v>
      </c>
      <c r="F71" s="59">
        <f t="shared" si="12"/>
        <v>0</v>
      </c>
      <c r="G71" s="59">
        <f t="shared" si="12"/>
        <v>0</v>
      </c>
    </row>
    <row r="72" spans="1:7" s="80" customFormat="1" ht="12" hidden="1" customHeight="1">
      <c r="A72" s="97" t="s">
        <v>211</v>
      </c>
      <c r="B72" s="82" t="s">
        <v>212</v>
      </c>
      <c r="C72" s="92"/>
      <c r="D72" s="92"/>
      <c r="E72" s="92"/>
      <c r="F72" s="92"/>
      <c r="G72" s="92"/>
    </row>
    <row r="73" spans="1:7" s="80" customFormat="1" ht="12" hidden="1" customHeight="1">
      <c r="A73" s="98" t="s">
        <v>213</v>
      </c>
      <c r="B73" s="85" t="s">
        <v>214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215</v>
      </c>
      <c r="B74" s="85" t="s">
        <v>216</v>
      </c>
      <c r="C74" s="92"/>
      <c r="D74" s="92"/>
      <c r="E74" s="92"/>
      <c r="F74" s="92"/>
      <c r="G74" s="92"/>
    </row>
    <row r="75" spans="1:7" s="80" customFormat="1" ht="12" hidden="1" customHeight="1" thickBot="1">
      <c r="A75" s="99" t="s">
        <v>217</v>
      </c>
      <c r="B75" s="88" t="s">
        <v>218</v>
      </c>
      <c r="C75" s="92"/>
      <c r="D75" s="92"/>
      <c r="E75" s="92"/>
      <c r="F75" s="92"/>
      <c r="G75" s="92"/>
    </row>
    <row r="76" spans="1:7" s="80" customFormat="1" ht="13.5" customHeight="1" thickBot="1">
      <c r="A76" s="95" t="s">
        <v>219</v>
      </c>
      <c r="B76" s="89" t="s">
        <v>220</v>
      </c>
      <c r="C76" s="100"/>
      <c r="D76" s="100"/>
      <c r="E76" s="100"/>
      <c r="F76" s="100"/>
      <c r="G76" s="100"/>
    </row>
    <row r="77" spans="1:7" s="80" customFormat="1" ht="15.75" customHeight="1" thickBot="1">
      <c r="A77" s="95" t="s">
        <v>221</v>
      </c>
      <c r="B77" s="101" t="s">
        <v>222</v>
      </c>
      <c r="C77" s="66">
        <f>+C55+C59+C64+C67+C71+C76</f>
        <v>8041660</v>
      </c>
      <c r="D77" s="66">
        <f t="shared" ref="D77:G77" si="13">+D55+D59+D64+D67+D71+D76</f>
        <v>0</v>
      </c>
      <c r="E77" s="66">
        <f t="shared" si="13"/>
        <v>0</v>
      </c>
      <c r="F77" s="66">
        <f t="shared" si="13"/>
        <v>0</v>
      </c>
      <c r="G77" s="66">
        <f t="shared" si="13"/>
        <v>0</v>
      </c>
    </row>
    <row r="78" spans="1:7" s="80" customFormat="1" ht="16.5" customHeight="1" thickBot="1">
      <c r="A78" s="102" t="s">
        <v>223</v>
      </c>
      <c r="B78" s="103" t="s">
        <v>224</v>
      </c>
      <c r="C78" s="66">
        <f>+C54+C77</f>
        <v>55916000</v>
      </c>
      <c r="D78" s="66" t="e">
        <f t="shared" ref="D78:G78" si="14">+D54+D77</f>
        <v>#REF!</v>
      </c>
      <c r="E78" s="66" t="e">
        <f t="shared" si="14"/>
        <v>#REF!</v>
      </c>
      <c r="F78" s="66" t="e">
        <f t="shared" si="14"/>
        <v>#REF!</v>
      </c>
      <c r="G78" s="66" t="e">
        <f t="shared" si="14"/>
        <v>#REF!</v>
      </c>
    </row>
    <row r="79" spans="1:7" s="80" customFormat="1" ht="83.25" customHeight="1">
      <c r="A79" s="131"/>
      <c r="B79" s="132"/>
      <c r="C79" s="133"/>
      <c r="D79" s="133"/>
      <c r="E79" s="133"/>
      <c r="F79" s="133"/>
      <c r="G79" s="133"/>
    </row>
    <row r="80" spans="1:7" ht="16.5" customHeight="1">
      <c r="A80" s="365" t="s">
        <v>225</v>
      </c>
      <c r="B80" s="365"/>
      <c r="C80" s="365"/>
      <c r="D80" s="211"/>
      <c r="E80" s="211"/>
      <c r="F80" s="211"/>
      <c r="G80" s="211"/>
    </row>
    <row r="81" spans="1:7" s="107" customFormat="1" ht="16.5" customHeight="1" thickBot="1">
      <c r="A81" s="366" t="s">
        <v>226</v>
      </c>
      <c r="B81" s="366"/>
      <c r="C81" s="70" t="s">
        <v>376</v>
      </c>
      <c r="D81" s="106" t="s">
        <v>109</v>
      </c>
      <c r="E81" s="106" t="s">
        <v>109</v>
      </c>
      <c r="F81" s="106" t="s">
        <v>109</v>
      </c>
      <c r="G81" s="106" t="s">
        <v>109</v>
      </c>
    </row>
    <row r="82" spans="1:7" ht="38.1" customHeight="1" thickBot="1">
      <c r="A82" s="71" t="s">
        <v>110</v>
      </c>
      <c r="B82" s="72" t="s">
        <v>227</v>
      </c>
      <c r="C82" s="288" t="s">
        <v>427</v>
      </c>
      <c r="D82" s="73" t="s">
        <v>345</v>
      </c>
      <c r="E82" s="73" t="s">
        <v>346</v>
      </c>
      <c r="F82" s="73" t="s">
        <v>347</v>
      </c>
      <c r="G82" s="73" t="s">
        <v>346</v>
      </c>
    </row>
    <row r="83" spans="1:7" s="77" customFormat="1" ht="12" customHeight="1" thickBot="1">
      <c r="A83" s="58">
        <v>1</v>
      </c>
      <c r="B83" s="108">
        <v>2</v>
      </c>
      <c r="C83" s="109">
        <v>3</v>
      </c>
      <c r="D83" s="109">
        <v>3</v>
      </c>
      <c r="E83" s="109">
        <v>3</v>
      </c>
      <c r="F83" s="109">
        <v>3</v>
      </c>
      <c r="G83" s="109">
        <v>3</v>
      </c>
    </row>
    <row r="84" spans="1:7" ht="12" customHeight="1" thickBot="1">
      <c r="A84" s="110" t="s">
        <v>4</v>
      </c>
      <c r="B84" s="111" t="s">
        <v>228</v>
      </c>
      <c r="C84" s="112">
        <f>SUM(C85:C89)</f>
        <v>48061000</v>
      </c>
      <c r="D84" s="112">
        <f t="shared" ref="D84:G84" si="15">SUM(D85:D89)</f>
        <v>15361</v>
      </c>
      <c r="E84" s="112">
        <f t="shared" si="15"/>
        <v>15361</v>
      </c>
      <c r="F84" s="112">
        <f t="shared" si="15"/>
        <v>15361</v>
      </c>
      <c r="G84" s="112">
        <f t="shared" si="15"/>
        <v>15361</v>
      </c>
    </row>
    <row r="85" spans="1:7" ht="12" customHeight="1">
      <c r="A85" s="113" t="s">
        <v>5</v>
      </c>
      <c r="B85" s="114" t="s">
        <v>55</v>
      </c>
      <c r="C85" s="115">
        <v>25855000</v>
      </c>
      <c r="D85" s="115">
        <v>9288</v>
      </c>
      <c r="E85" s="115">
        <v>9288</v>
      </c>
      <c r="F85" s="115">
        <v>9288</v>
      </c>
      <c r="G85" s="115">
        <v>9288</v>
      </c>
    </row>
    <row r="86" spans="1:7" ht="12" customHeight="1">
      <c r="A86" s="84" t="s">
        <v>6</v>
      </c>
      <c r="B86" s="19" t="s">
        <v>56</v>
      </c>
      <c r="C86" s="86">
        <v>5558000</v>
      </c>
      <c r="D86" s="86">
        <v>1990</v>
      </c>
      <c r="E86" s="86">
        <v>1990</v>
      </c>
      <c r="F86" s="86">
        <v>1990</v>
      </c>
      <c r="G86" s="86">
        <v>1990</v>
      </c>
    </row>
    <row r="87" spans="1:7" ht="12" customHeight="1">
      <c r="A87" s="84" t="s">
        <v>7</v>
      </c>
      <c r="B87" s="19" t="s">
        <v>57</v>
      </c>
      <c r="C87" s="90">
        <v>9482000</v>
      </c>
      <c r="D87" s="90">
        <v>4083</v>
      </c>
      <c r="E87" s="90">
        <v>4083</v>
      </c>
      <c r="F87" s="90">
        <v>4083</v>
      </c>
      <c r="G87" s="90">
        <v>4083</v>
      </c>
    </row>
    <row r="88" spans="1:7" ht="12" customHeight="1">
      <c r="A88" s="84" t="s">
        <v>8</v>
      </c>
      <c r="B88" s="116" t="s">
        <v>58</v>
      </c>
      <c r="C88" s="90">
        <v>0</v>
      </c>
      <c r="D88" s="90"/>
      <c r="E88" s="90"/>
      <c r="F88" s="90"/>
      <c r="G88" s="90"/>
    </row>
    <row r="89" spans="1:7" ht="12" customHeight="1" thickBot="1">
      <c r="A89" s="84" t="s">
        <v>229</v>
      </c>
      <c r="B89" s="117" t="s">
        <v>59</v>
      </c>
      <c r="C89" s="90">
        <v>7166000</v>
      </c>
      <c r="D89" s="90"/>
      <c r="E89" s="90"/>
      <c r="F89" s="90"/>
      <c r="G89" s="90"/>
    </row>
    <row r="90" spans="1:7" ht="12" customHeight="1" thickBot="1">
      <c r="A90" s="78" t="s">
        <v>10</v>
      </c>
      <c r="B90" s="119" t="s">
        <v>230</v>
      </c>
      <c r="C90" s="59">
        <f>+C91+C93+C95</f>
        <v>55000</v>
      </c>
      <c r="D90" s="59">
        <f t="shared" ref="D90:G90" si="16">+D91+D93+D95</f>
        <v>43</v>
      </c>
      <c r="E90" s="59">
        <f t="shared" si="16"/>
        <v>43</v>
      </c>
      <c r="F90" s="59">
        <f t="shared" si="16"/>
        <v>43</v>
      </c>
      <c r="G90" s="59">
        <f t="shared" si="16"/>
        <v>43</v>
      </c>
    </row>
    <row r="91" spans="1:7" ht="12" customHeight="1">
      <c r="A91" s="81" t="s">
        <v>12</v>
      </c>
      <c r="B91" s="19" t="s">
        <v>61</v>
      </c>
      <c r="C91" s="83">
        <v>55000</v>
      </c>
      <c r="D91" s="83">
        <v>43</v>
      </c>
      <c r="E91" s="83">
        <v>43</v>
      </c>
      <c r="F91" s="83">
        <v>43</v>
      </c>
      <c r="G91" s="83">
        <v>43</v>
      </c>
    </row>
    <row r="92" spans="1:7" ht="12" customHeight="1">
      <c r="A92" s="81" t="s">
        <v>14</v>
      </c>
      <c r="B92" s="120" t="s">
        <v>231</v>
      </c>
      <c r="C92" s="83"/>
      <c r="D92" s="83"/>
      <c r="E92" s="83"/>
      <c r="F92" s="83"/>
      <c r="G92" s="83"/>
    </row>
    <row r="93" spans="1:7" ht="12" customHeight="1">
      <c r="A93" s="81" t="s">
        <v>16</v>
      </c>
      <c r="B93" s="120" t="s">
        <v>62</v>
      </c>
      <c r="C93" s="86"/>
      <c r="D93" s="86"/>
      <c r="E93" s="86"/>
      <c r="F93" s="86"/>
      <c r="G93" s="86"/>
    </row>
    <row r="94" spans="1:7" ht="12" customHeight="1">
      <c r="A94" s="81" t="s">
        <v>18</v>
      </c>
      <c r="B94" s="120" t="s">
        <v>232</v>
      </c>
      <c r="C94" s="62"/>
      <c r="D94" s="62"/>
      <c r="E94" s="62"/>
      <c r="F94" s="62"/>
      <c r="G94" s="62"/>
    </row>
    <row r="95" spans="1:7" ht="12" customHeight="1" thickBot="1">
      <c r="A95" s="81" t="s">
        <v>116</v>
      </c>
      <c r="B95" s="121" t="s">
        <v>233</v>
      </c>
      <c r="C95" s="62"/>
      <c r="D95" s="62"/>
      <c r="E95" s="62"/>
      <c r="F95" s="62"/>
      <c r="G95" s="62"/>
    </row>
    <row r="96" spans="1:7" ht="12" customHeight="1" thickBot="1">
      <c r="A96" s="78" t="s">
        <v>20</v>
      </c>
      <c r="B96" s="24" t="s">
        <v>234</v>
      </c>
      <c r="C96" s="59">
        <f>+C97+C98</f>
        <v>7800000</v>
      </c>
      <c r="D96" s="59">
        <f t="shared" ref="D96:G96" si="17">+D97+D98</f>
        <v>0</v>
      </c>
      <c r="E96" s="59">
        <f t="shared" si="17"/>
        <v>0</v>
      </c>
      <c r="F96" s="59">
        <f t="shared" si="17"/>
        <v>0</v>
      </c>
      <c r="G96" s="59">
        <f t="shared" si="17"/>
        <v>0</v>
      </c>
    </row>
    <row r="97" spans="1:7" ht="12" customHeight="1">
      <c r="A97" s="81" t="s">
        <v>121</v>
      </c>
      <c r="B97" s="22" t="s">
        <v>235</v>
      </c>
      <c r="C97" s="83"/>
      <c r="D97" s="83"/>
      <c r="E97" s="83"/>
      <c r="F97" s="83"/>
      <c r="G97" s="83"/>
    </row>
    <row r="98" spans="1:7" ht="12" customHeight="1" thickBot="1">
      <c r="A98" s="87" t="s">
        <v>123</v>
      </c>
      <c r="B98" s="120" t="s">
        <v>236</v>
      </c>
      <c r="C98" s="90">
        <v>7800000</v>
      </c>
      <c r="D98" s="90"/>
      <c r="E98" s="90"/>
      <c r="F98" s="90"/>
      <c r="G98" s="90"/>
    </row>
    <row r="99" spans="1:7" ht="12" customHeight="1" thickBot="1">
      <c r="A99" s="78" t="s">
        <v>22</v>
      </c>
      <c r="B99" s="24" t="s">
        <v>103</v>
      </c>
      <c r="C99" s="59">
        <f>+C84+C90+C96</f>
        <v>55916000</v>
      </c>
      <c r="D99" s="59">
        <f t="shared" ref="D99:G99" si="18">+D84+D90+D96</f>
        <v>15404</v>
      </c>
      <c r="E99" s="59">
        <f t="shared" si="18"/>
        <v>15404</v>
      </c>
      <c r="F99" s="59">
        <f t="shared" si="18"/>
        <v>15404</v>
      </c>
      <c r="G99" s="59">
        <f t="shared" si="18"/>
        <v>15404</v>
      </c>
    </row>
    <row r="100" spans="1:7" ht="12" customHeight="1" thickBot="1">
      <c r="A100" s="78" t="s">
        <v>29</v>
      </c>
      <c r="B100" s="24" t="s">
        <v>71</v>
      </c>
      <c r="C100" s="59">
        <f>+C101+C102+C103</f>
        <v>0</v>
      </c>
      <c r="D100" s="59">
        <f t="shared" ref="D100:G100" si="19">+D101+D102+D103</f>
        <v>0</v>
      </c>
      <c r="E100" s="59">
        <f t="shared" si="19"/>
        <v>0</v>
      </c>
      <c r="F100" s="59">
        <f t="shared" si="19"/>
        <v>0</v>
      </c>
      <c r="G100" s="59">
        <f t="shared" si="19"/>
        <v>0</v>
      </c>
    </row>
    <row r="101" spans="1:7" ht="12" customHeight="1">
      <c r="A101" s="81" t="s">
        <v>31</v>
      </c>
      <c r="B101" s="22" t="s">
        <v>72</v>
      </c>
      <c r="C101" s="62"/>
      <c r="D101" s="62"/>
      <c r="E101" s="62"/>
      <c r="F101" s="62"/>
      <c r="G101" s="62"/>
    </row>
    <row r="102" spans="1:7" ht="12" customHeight="1">
      <c r="A102" s="81" t="s">
        <v>33</v>
      </c>
      <c r="B102" s="22" t="s">
        <v>73</v>
      </c>
      <c r="C102" s="62"/>
      <c r="D102" s="62"/>
      <c r="E102" s="62"/>
      <c r="F102" s="62"/>
      <c r="G102" s="62"/>
    </row>
    <row r="103" spans="1:7" ht="12" customHeight="1" thickBot="1">
      <c r="A103" s="118" t="s">
        <v>35</v>
      </c>
      <c r="B103" s="65" t="s">
        <v>74</v>
      </c>
      <c r="C103" s="62"/>
      <c r="D103" s="62"/>
      <c r="E103" s="62"/>
      <c r="F103" s="62"/>
      <c r="G103" s="62"/>
    </row>
    <row r="104" spans="1:7" ht="12" customHeight="1" thickBot="1">
      <c r="A104" s="78" t="s">
        <v>37</v>
      </c>
      <c r="B104" s="24" t="s">
        <v>75</v>
      </c>
      <c r="C104" s="59">
        <f>+C105+C106+C107+C108</f>
        <v>0</v>
      </c>
      <c r="D104" s="59">
        <f t="shared" ref="D104:G104" si="20">+D105+D106+D107+D108</f>
        <v>0</v>
      </c>
      <c r="E104" s="59">
        <f t="shared" si="20"/>
        <v>0</v>
      </c>
      <c r="F104" s="59">
        <f t="shared" si="20"/>
        <v>0</v>
      </c>
      <c r="G104" s="59">
        <f t="shared" si="20"/>
        <v>0</v>
      </c>
    </row>
    <row r="105" spans="1:7" ht="12" customHeight="1">
      <c r="A105" s="81" t="s">
        <v>76</v>
      </c>
      <c r="B105" s="22" t="s">
        <v>77</v>
      </c>
      <c r="C105" s="62"/>
      <c r="D105" s="62"/>
      <c r="E105" s="62"/>
      <c r="F105" s="62"/>
      <c r="G105" s="62"/>
    </row>
    <row r="106" spans="1:7" ht="12" customHeight="1">
      <c r="A106" s="81" t="s">
        <v>78</v>
      </c>
      <c r="B106" s="22" t="s">
        <v>79</v>
      </c>
      <c r="C106" s="62"/>
      <c r="D106" s="62"/>
      <c r="E106" s="62"/>
      <c r="F106" s="62"/>
      <c r="G106" s="62"/>
    </row>
    <row r="107" spans="1:7" ht="12" customHeight="1">
      <c r="A107" s="81" t="s">
        <v>80</v>
      </c>
      <c r="B107" s="22" t="s">
        <v>81</v>
      </c>
      <c r="C107" s="62"/>
      <c r="D107" s="62"/>
      <c r="E107" s="62"/>
      <c r="F107" s="62"/>
      <c r="G107" s="62"/>
    </row>
    <row r="108" spans="1:7" ht="12" customHeight="1" thickBot="1">
      <c r="A108" s="118" t="s">
        <v>82</v>
      </c>
      <c r="B108" s="65" t="s">
        <v>83</v>
      </c>
      <c r="C108" s="62"/>
      <c r="D108" s="62"/>
      <c r="E108" s="62"/>
      <c r="F108" s="62"/>
      <c r="G108" s="62"/>
    </row>
    <row r="109" spans="1:7" ht="12" customHeight="1" thickBot="1">
      <c r="A109" s="78" t="s">
        <v>39</v>
      </c>
      <c r="B109" s="24" t="s">
        <v>84</v>
      </c>
      <c r="C109" s="66">
        <f>+C110+C111+C113+C114+C112</f>
        <v>0</v>
      </c>
      <c r="D109" s="66">
        <f t="shared" ref="D109:G109" si="21">+D110+D111+D113+D114+D112</f>
        <v>0</v>
      </c>
      <c r="E109" s="66">
        <f t="shared" si="21"/>
        <v>0</v>
      </c>
      <c r="F109" s="66">
        <f t="shared" si="21"/>
        <v>0</v>
      </c>
      <c r="G109" s="66">
        <f t="shared" si="21"/>
        <v>0</v>
      </c>
    </row>
    <row r="110" spans="1:7" ht="12" customHeight="1">
      <c r="A110" s="81" t="s">
        <v>85</v>
      </c>
      <c r="B110" s="22" t="s">
        <v>86</v>
      </c>
      <c r="C110" s="62"/>
      <c r="D110" s="62"/>
      <c r="E110" s="62"/>
      <c r="F110" s="62"/>
      <c r="G110" s="62"/>
    </row>
    <row r="111" spans="1:7" ht="12" customHeight="1">
      <c r="A111" s="81" t="s">
        <v>87</v>
      </c>
      <c r="B111" s="22" t="s">
        <v>88</v>
      </c>
      <c r="C111" s="62"/>
      <c r="D111" s="62"/>
      <c r="E111" s="62"/>
      <c r="F111" s="62"/>
      <c r="G111" s="62"/>
    </row>
    <row r="112" spans="1:7" ht="12" customHeight="1">
      <c r="A112" s="81" t="s">
        <v>89</v>
      </c>
      <c r="B112" s="22" t="s">
        <v>105</v>
      </c>
      <c r="C112" s="62"/>
      <c r="D112" s="62"/>
      <c r="E112" s="62"/>
      <c r="F112" s="62"/>
      <c r="G112" s="62"/>
    </row>
    <row r="113" spans="1:13" ht="12" customHeight="1">
      <c r="A113" s="81" t="s">
        <v>91</v>
      </c>
      <c r="B113" s="22" t="s">
        <v>90</v>
      </c>
      <c r="C113" s="62"/>
      <c r="D113" s="62"/>
      <c r="E113" s="62"/>
      <c r="F113" s="62"/>
      <c r="G113" s="62"/>
    </row>
    <row r="114" spans="1:13" ht="12" customHeight="1" thickBot="1">
      <c r="A114" s="118" t="s">
        <v>104</v>
      </c>
      <c r="B114" s="65" t="s">
        <v>92</v>
      </c>
      <c r="C114" s="62"/>
      <c r="D114" s="62"/>
      <c r="E114" s="62"/>
      <c r="F114" s="62"/>
      <c r="G114" s="62"/>
    </row>
    <row r="115" spans="1:13" ht="12" customHeight="1" thickBot="1">
      <c r="A115" s="78" t="s">
        <v>41</v>
      </c>
      <c r="B115" s="24" t="s">
        <v>93</v>
      </c>
      <c r="C115" s="122">
        <f>+C116+C117+C118+C119</f>
        <v>0</v>
      </c>
      <c r="D115" s="122">
        <f t="shared" ref="D115:G115" si="22">+D116+D117+D118+D119</f>
        <v>0</v>
      </c>
      <c r="E115" s="122">
        <f t="shared" si="22"/>
        <v>0</v>
      </c>
      <c r="F115" s="122">
        <f t="shared" si="22"/>
        <v>0</v>
      </c>
      <c r="G115" s="122">
        <f t="shared" si="22"/>
        <v>0</v>
      </c>
    </row>
    <row r="116" spans="1:13" ht="12" customHeight="1">
      <c r="A116" s="81" t="s">
        <v>94</v>
      </c>
      <c r="B116" s="22" t="s">
        <v>95</v>
      </c>
      <c r="C116" s="62"/>
      <c r="D116" s="62"/>
      <c r="E116" s="62"/>
      <c r="F116" s="62"/>
      <c r="G116" s="62"/>
    </row>
    <row r="117" spans="1:13" ht="12" customHeight="1">
      <c r="A117" s="81" t="s">
        <v>96</v>
      </c>
      <c r="B117" s="22" t="s">
        <v>97</v>
      </c>
      <c r="C117" s="62"/>
      <c r="D117" s="62"/>
      <c r="E117" s="62"/>
      <c r="F117" s="62"/>
      <c r="G117" s="62"/>
    </row>
    <row r="118" spans="1:13" ht="12" customHeight="1">
      <c r="A118" s="81" t="s">
        <v>98</v>
      </c>
      <c r="B118" s="22" t="s">
        <v>99</v>
      </c>
      <c r="C118" s="62"/>
      <c r="D118" s="62"/>
      <c r="E118" s="62"/>
      <c r="F118" s="62"/>
      <c r="G118" s="62"/>
    </row>
    <row r="119" spans="1:13" ht="12" customHeight="1" thickBot="1">
      <c r="A119" s="118" t="s">
        <v>100</v>
      </c>
      <c r="B119" s="65" t="s">
        <v>101</v>
      </c>
      <c r="C119" s="216"/>
      <c r="D119" s="62"/>
      <c r="E119" s="62"/>
      <c r="F119" s="62"/>
      <c r="G119" s="62"/>
    </row>
    <row r="120" spans="1:13" ht="12" customHeight="1" thickBot="1">
      <c r="A120" s="218" t="s">
        <v>43</v>
      </c>
      <c r="B120" s="24" t="s">
        <v>354</v>
      </c>
      <c r="C120" s="219"/>
      <c r="D120" s="215"/>
      <c r="E120" s="215"/>
      <c r="F120" s="215"/>
      <c r="G120" s="215"/>
    </row>
    <row r="121" spans="1:13" ht="15" customHeight="1" thickBot="1">
      <c r="A121" s="78" t="s">
        <v>51</v>
      </c>
      <c r="B121" s="24" t="s">
        <v>355</v>
      </c>
      <c r="C121" s="123">
        <f>+C100+C104+C109+C115</f>
        <v>0</v>
      </c>
      <c r="D121" s="123">
        <f t="shared" ref="D121:G121" si="23">+D100+D104+D109+D115</f>
        <v>0</v>
      </c>
      <c r="E121" s="123">
        <f t="shared" si="23"/>
        <v>0</v>
      </c>
      <c r="F121" s="123">
        <f t="shared" si="23"/>
        <v>0</v>
      </c>
      <c r="G121" s="123">
        <f t="shared" si="23"/>
        <v>0</v>
      </c>
      <c r="J121" s="124"/>
      <c r="K121" s="125"/>
      <c r="L121" s="125"/>
      <c r="M121" s="125"/>
    </row>
    <row r="122" spans="1:13" s="80" customFormat="1" ht="12.95" customHeight="1" thickBot="1">
      <c r="A122" s="126" t="s">
        <v>251</v>
      </c>
      <c r="B122" s="127" t="s">
        <v>356</v>
      </c>
      <c r="C122" s="123">
        <f>+C99+C121</f>
        <v>55916000</v>
      </c>
      <c r="D122" s="123">
        <f t="shared" ref="D122:G122" si="24">+D99+D121</f>
        <v>15404</v>
      </c>
      <c r="E122" s="123">
        <f t="shared" si="24"/>
        <v>15404</v>
      </c>
      <c r="F122" s="123">
        <f t="shared" si="24"/>
        <v>15404</v>
      </c>
      <c r="G122" s="123">
        <f t="shared" si="24"/>
        <v>15404</v>
      </c>
    </row>
    <row r="123" spans="1:13" ht="7.5" customHeight="1"/>
    <row r="124" spans="1:13">
      <c r="A124" s="367" t="s">
        <v>237</v>
      </c>
      <c r="B124" s="367"/>
      <c r="C124" s="367"/>
      <c r="D124" s="212"/>
      <c r="E124" s="212"/>
      <c r="F124" s="212"/>
      <c r="G124" s="212"/>
    </row>
    <row r="125" spans="1:13" ht="15" customHeight="1" thickBot="1">
      <c r="A125" s="364" t="s">
        <v>238</v>
      </c>
      <c r="B125" s="364"/>
      <c r="C125" s="287" t="s">
        <v>376</v>
      </c>
      <c r="D125" s="70" t="s">
        <v>109</v>
      </c>
      <c r="E125" s="70" t="s">
        <v>109</v>
      </c>
      <c r="F125" s="70" t="s">
        <v>109</v>
      </c>
      <c r="G125" s="70" t="s">
        <v>109</v>
      </c>
    </row>
    <row r="126" spans="1:13" ht="13.5" customHeight="1" thickBot="1">
      <c r="A126" s="78">
        <v>1</v>
      </c>
      <c r="B126" s="119" t="s">
        <v>239</v>
      </c>
      <c r="C126" s="59">
        <f>+C54-C99</f>
        <v>-8041660</v>
      </c>
      <c r="D126" s="59" t="e">
        <f t="shared" ref="D126:G126" si="25">+D54-D99</f>
        <v>#REF!</v>
      </c>
      <c r="E126" s="59" t="e">
        <f t="shared" si="25"/>
        <v>#REF!</v>
      </c>
      <c r="F126" s="59" t="e">
        <f t="shared" si="25"/>
        <v>#REF!</v>
      </c>
      <c r="G126" s="59" t="e">
        <f t="shared" si="25"/>
        <v>#REF!</v>
      </c>
      <c r="H126" s="130"/>
    </row>
    <row r="127" spans="1:13" ht="27.75" customHeight="1" thickBot="1">
      <c r="A127" s="78" t="s">
        <v>10</v>
      </c>
      <c r="B127" s="119" t="s">
        <v>240</v>
      </c>
      <c r="C127" s="59">
        <f>+C77-C121</f>
        <v>8041660</v>
      </c>
      <c r="D127" s="59">
        <f t="shared" ref="D127:G127" si="26">+D77-D121</f>
        <v>0</v>
      </c>
      <c r="E127" s="59">
        <f t="shared" si="26"/>
        <v>0</v>
      </c>
      <c r="F127" s="59">
        <f t="shared" si="26"/>
        <v>0</v>
      </c>
      <c r="G127" s="59">
        <f t="shared" si="26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fitToHeight="2" orientation="portrait" r:id="rId1"/>
  <headerFooter alignWithMargins="0">
    <oddHeader xml:space="preserve">&amp;C&amp;"Times New Roman CE,Félkövér"&amp;12VÖLGYSÉGI ÖNKORMÁNYZATOK TÁRSULÁSA
2018. ÉVI KÖLTSÉGVETÉS ÖNKÉNT VÁLLALT FELADATAINAK ÖSSZEVONT MÉRLEGE&amp;R&amp;"Times New Roman CE,Félkövér dőlt" 1.3.melléklet </oddHeader>
  </headerFooter>
  <rowBreaks count="1" manualBreakCount="1">
    <brk id="79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7"/>
  <sheetViews>
    <sheetView zoomScale="120" zoomScaleNormal="120" zoomScaleSheetLayoutView="100" workbookViewId="0">
      <selection activeCell="C3" sqref="C3"/>
    </sheetView>
  </sheetViews>
  <sheetFormatPr defaultRowHeight="15.75"/>
  <cols>
    <col min="1" max="1" width="8.140625" style="128" customWidth="1"/>
    <col min="2" max="2" width="78.5703125" style="128" customWidth="1"/>
    <col min="3" max="3" width="18.5703125" style="129" customWidth="1"/>
    <col min="4" max="7" width="18.5703125" style="129" hidden="1" customWidth="1"/>
    <col min="8" max="8" width="7.7109375" style="69" customWidth="1"/>
    <col min="9" max="260" width="9.140625" style="69"/>
    <col min="261" max="261" width="8.140625" style="69" customWidth="1"/>
    <col min="262" max="262" width="78.5703125" style="69" customWidth="1"/>
    <col min="263" max="263" width="18.5703125" style="69" customWidth="1"/>
    <col min="264" max="264" width="7.7109375" style="69" customWidth="1"/>
    <col min="265" max="516" width="9.140625" style="69"/>
    <col min="517" max="517" width="8.140625" style="69" customWidth="1"/>
    <col min="518" max="518" width="78.5703125" style="69" customWidth="1"/>
    <col min="519" max="519" width="18.5703125" style="69" customWidth="1"/>
    <col min="520" max="520" width="7.7109375" style="69" customWidth="1"/>
    <col min="521" max="772" width="9.140625" style="69"/>
    <col min="773" max="773" width="8.140625" style="69" customWidth="1"/>
    <col min="774" max="774" width="78.5703125" style="69" customWidth="1"/>
    <col min="775" max="775" width="18.5703125" style="69" customWidth="1"/>
    <col min="776" max="776" width="7.7109375" style="69" customWidth="1"/>
    <col min="777" max="1028" width="9.140625" style="69"/>
    <col min="1029" max="1029" width="8.140625" style="69" customWidth="1"/>
    <col min="1030" max="1030" width="78.5703125" style="69" customWidth="1"/>
    <col min="1031" max="1031" width="18.5703125" style="69" customWidth="1"/>
    <col min="1032" max="1032" width="7.7109375" style="69" customWidth="1"/>
    <col min="1033" max="1284" width="9.140625" style="69"/>
    <col min="1285" max="1285" width="8.140625" style="69" customWidth="1"/>
    <col min="1286" max="1286" width="78.5703125" style="69" customWidth="1"/>
    <col min="1287" max="1287" width="18.5703125" style="69" customWidth="1"/>
    <col min="1288" max="1288" width="7.7109375" style="69" customWidth="1"/>
    <col min="1289" max="1540" width="9.140625" style="69"/>
    <col min="1541" max="1541" width="8.140625" style="69" customWidth="1"/>
    <col min="1542" max="1542" width="78.5703125" style="69" customWidth="1"/>
    <col min="1543" max="1543" width="18.5703125" style="69" customWidth="1"/>
    <col min="1544" max="1544" width="7.7109375" style="69" customWidth="1"/>
    <col min="1545" max="1796" width="9.140625" style="69"/>
    <col min="1797" max="1797" width="8.140625" style="69" customWidth="1"/>
    <col min="1798" max="1798" width="78.5703125" style="69" customWidth="1"/>
    <col min="1799" max="1799" width="18.5703125" style="69" customWidth="1"/>
    <col min="1800" max="1800" width="7.7109375" style="69" customWidth="1"/>
    <col min="1801" max="2052" width="9.140625" style="69"/>
    <col min="2053" max="2053" width="8.140625" style="69" customWidth="1"/>
    <col min="2054" max="2054" width="78.5703125" style="69" customWidth="1"/>
    <col min="2055" max="2055" width="18.5703125" style="69" customWidth="1"/>
    <col min="2056" max="2056" width="7.7109375" style="69" customWidth="1"/>
    <col min="2057" max="2308" width="9.140625" style="69"/>
    <col min="2309" max="2309" width="8.140625" style="69" customWidth="1"/>
    <col min="2310" max="2310" width="78.5703125" style="69" customWidth="1"/>
    <col min="2311" max="2311" width="18.5703125" style="69" customWidth="1"/>
    <col min="2312" max="2312" width="7.7109375" style="69" customWidth="1"/>
    <col min="2313" max="2564" width="9.140625" style="69"/>
    <col min="2565" max="2565" width="8.140625" style="69" customWidth="1"/>
    <col min="2566" max="2566" width="78.5703125" style="69" customWidth="1"/>
    <col min="2567" max="2567" width="18.5703125" style="69" customWidth="1"/>
    <col min="2568" max="2568" width="7.7109375" style="69" customWidth="1"/>
    <col min="2569" max="2820" width="9.140625" style="69"/>
    <col min="2821" max="2821" width="8.140625" style="69" customWidth="1"/>
    <col min="2822" max="2822" width="78.5703125" style="69" customWidth="1"/>
    <col min="2823" max="2823" width="18.5703125" style="69" customWidth="1"/>
    <col min="2824" max="2824" width="7.7109375" style="69" customWidth="1"/>
    <col min="2825" max="3076" width="9.140625" style="69"/>
    <col min="3077" max="3077" width="8.140625" style="69" customWidth="1"/>
    <col min="3078" max="3078" width="78.5703125" style="69" customWidth="1"/>
    <col min="3079" max="3079" width="18.5703125" style="69" customWidth="1"/>
    <col min="3080" max="3080" width="7.7109375" style="69" customWidth="1"/>
    <col min="3081" max="3332" width="9.140625" style="69"/>
    <col min="3333" max="3333" width="8.140625" style="69" customWidth="1"/>
    <col min="3334" max="3334" width="78.5703125" style="69" customWidth="1"/>
    <col min="3335" max="3335" width="18.5703125" style="69" customWidth="1"/>
    <col min="3336" max="3336" width="7.7109375" style="69" customWidth="1"/>
    <col min="3337" max="3588" width="9.140625" style="69"/>
    <col min="3589" max="3589" width="8.140625" style="69" customWidth="1"/>
    <col min="3590" max="3590" width="78.5703125" style="69" customWidth="1"/>
    <col min="3591" max="3591" width="18.5703125" style="69" customWidth="1"/>
    <col min="3592" max="3592" width="7.7109375" style="69" customWidth="1"/>
    <col min="3593" max="3844" width="9.140625" style="69"/>
    <col min="3845" max="3845" width="8.140625" style="69" customWidth="1"/>
    <col min="3846" max="3846" width="78.5703125" style="69" customWidth="1"/>
    <col min="3847" max="3847" width="18.5703125" style="69" customWidth="1"/>
    <col min="3848" max="3848" width="7.7109375" style="69" customWidth="1"/>
    <col min="3849" max="4100" width="9.140625" style="69"/>
    <col min="4101" max="4101" width="8.140625" style="69" customWidth="1"/>
    <col min="4102" max="4102" width="78.5703125" style="69" customWidth="1"/>
    <col min="4103" max="4103" width="18.5703125" style="69" customWidth="1"/>
    <col min="4104" max="4104" width="7.7109375" style="69" customWidth="1"/>
    <col min="4105" max="4356" width="9.140625" style="69"/>
    <col min="4357" max="4357" width="8.140625" style="69" customWidth="1"/>
    <col min="4358" max="4358" width="78.5703125" style="69" customWidth="1"/>
    <col min="4359" max="4359" width="18.5703125" style="69" customWidth="1"/>
    <col min="4360" max="4360" width="7.7109375" style="69" customWidth="1"/>
    <col min="4361" max="4612" width="9.140625" style="69"/>
    <col min="4613" max="4613" width="8.140625" style="69" customWidth="1"/>
    <col min="4614" max="4614" width="78.5703125" style="69" customWidth="1"/>
    <col min="4615" max="4615" width="18.5703125" style="69" customWidth="1"/>
    <col min="4616" max="4616" width="7.7109375" style="69" customWidth="1"/>
    <col min="4617" max="4868" width="9.140625" style="69"/>
    <col min="4869" max="4869" width="8.140625" style="69" customWidth="1"/>
    <col min="4870" max="4870" width="78.5703125" style="69" customWidth="1"/>
    <col min="4871" max="4871" width="18.5703125" style="69" customWidth="1"/>
    <col min="4872" max="4872" width="7.7109375" style="69" customWidth="1"/>
    <col min="4873" max="5124" width="9.140625" style="69"/>
    <col min="5125" max="5125" width="8.140625" style="69" customWidth="1"/>
    <col min="5126" max="5126" width="78.5703125" style="69" customWidth="1"/>
    <col min="5127" max="5127" width="18.5703125" style="69" customWidth="1"/>
    <col min="5128" max="5128" width="7.7109375" style="69" customWidth="1"/>
    <col min="5129" max="5380" width="9.140625" style="69"/>
    <col min="5381" max="5381" width="8.140625" style="69" customWidth="1"/>
    <col min="5382" max="5382" width="78.5703125" style="69" customWidth="1"/>
    <col min="5383" max="5383" width="18.5703125" style="69" customWidth="1"/>
    <col min="5384" max="5384" width="7.7109375" style="69" customWidth="1"/>
    <col min="5385" max="5636" width="9.140625" style="69"/>
    <col min="5637" max="5637" width="8.140625" style="69" customWidth="1"/>
    <col min="5638" max="5638" width="78.5703125" style="69" customWidth="1"/>
    <col min="5639" max="5639" width="18.5703125" style="69" customWidth="1"/>
    <col min="5640" max="5640" width="7.7109375" style="69" customWidth="1"/>
    <col min="5641" max="5892" width="9.140625" style="69"/>
    <col min="5893" max="5893" width="8.140625" style="69" customWidth="1"/>
    <col min="5894" max="5894" width="78.5703125" style="69" customWidth="1"/>
    <col min="5895" max="5895" width="18.5703125" style="69" customWidth="1"/>
    <col min="5896" max="5896" width="7.7109375" style="69" customWidth="1"/>
    <col min="5897" max="6148" width="9.140625" style="69"/>
    <col min="6149" max="6149" width="8.140625" style="69" customWidth="1"/>
    <col min="6150" max="6150" width="78.5703125" style="69" customWidth="1"/>
    <col min="6151" max="6151" width="18.5703125" style="69" customWidth="1"/>
    <col min="6152" max="6152" width="7.7109375" style="69" customWidth="1"/>
    <col min="6153" max="6404" width="9.140625" style="69"/>
    <col min="6405" max="6405" width="8.140625" style="69" customWidth="1"/>
    <col min="6406" max="6406" width="78.5703125" style="69" customWidth="1"/>
    <col min="6407" max="6407" width="18.5703125" style="69" customWidth="1"/>
    <col min="6408" max="6408" width="7.7109375" style="69" customWidth="1"/>
    <col min="6409" max="6660" width="9.140625" style="69"/>
    <col min="6661" max="6661" width="8.140625" style="69" customWidth="1"/>
    <col min="6662" max="6662" width="78.5703125" style="69" customWidth="1"/>
    <col min="6663" max="6663" width="18.5703125" style="69" customWidth="1"/>
    <col min="6664" max="6664" width="7.7109375" style="69" customWidth="1"/>
    <col min="6665" max="6916" width="9.140625" style="69"/>
    <col min="6917" max="6917" width="8.140625" style="69" customWidth="1"/>
    <col min="6918" max="6918" width="78.5703125" style="69" customWidth="1"/>
    <col min="6919" max="6919" width="18.5703125" style="69" customWidth="1"/>
    <col min="6920" max="6920" width="7.7109375" style="69" customWidth="1"/>
    <col min="6921" max="7172" width="9.140625" style="69"/>
    <col min="7173" max="7173" width="8.140625" style="69" customWidth="1"/>
    <col min="7174" max="7174" width="78.5703125" style="69" customWidth="1"/>
    <col min="7175" max="7175" width="18.5703125" style="69" customWidth="1"/>
    <col min="7176" max="7176" width="7.7109375" style="69" customWidth="1"/>
    <col min="7177" max="7428" width="9.140625" style="69"/>
    <col min="7429" max="7429" width="8.140625" style="69" customWidth="1"/>
    <col min="7430" max="7430" width="78.5703125" style="69" customWidth="1"/>
    <col min="7431" max="7431" width="18.5703125" style="69" customWidth="1"/>
    <col min="7432" max="7432" width="7.7109375" style="69" customWidth="1"/>
    <col min="7433" max="7684" width="9.140625" style="69"/>
    <col min="7685" max="7685" width="8.140625" style="69" customWidth="1"/>
    <col min="7686" max="7686" width="78.5703125" style="69" customWidth="1"/>
    <col min="7687" max="7687" width="18.5703125" style="69" customWidth="1"/>
    <col min="7688" max="7688" width="7.7109375" style="69" customWidth="1"/>
    <col min="7689" max="7940" width="9.140625" style="69"/>
    <col min="7941" max="7941" width="8.140625" style="69" customWidth="1"/>
    <col min="7942" max="7942" width="78.5703125" style="69" customWidth="1"/>
    <col min="7943" max="7943" width="18.5703125" style="69" customWidth="1"/>
    <col min="7944" max="7944" width="7.7109375" style="69" customWidth="1"/>
    <col min="7945" max="8196" width="9.140625" style="69"/>
    <col min="8197" max="8197" width="8.140625" style="69" customWidth="1"/>
    <col min="8198" max="8198" width="78.5703125" style="69" customWidth="1"/>
    <col min="8199" max="8199" width="18.5703125" style="69" customWidth="1"/>
    <col min="8200" max="8200" width="7.7109375" style="69" customWidth="1"/>
    <col min="8201" max="8452" width="9.140625" style="69"/>
    <col min="8453" max="8453" width="8.140625" style="69" customWidth="1"/>
    <col min="8454" max="8454" width="78.5703125" style="69" customWidth="1"/>
    <col min="8455" max="8455" width="18.5703125" style="69" customWidth="1"/>
    <col min="8456" max="8456" width="7.7109375" style="69" customWidth="1"/>
    <col min="8457" max="8708" width="9.140625" style="69"/>
    <col min="8709" max="8709" width="8.140625" style="69" customWidth="1"/>
    <col min="8710" max="8710" width="78.5703125" style="69" customWidth="1"/>
    <col min="8711" max="8711" width="18.5703125" style="69" customWidth="1"/>
    <col min="8712" max="8712" width="7.7109375" style="69" customWidth="1"/>
    <col min="8713" max="8964" width="9.140625" style="69"/>
    <col min="8965" max="8965" width="8.140625" style="69" customWidth="1"/>
    <col min="8966" max="8966" width="78.5703125" style="69" customWidth="1"/>
    <col min="8967" max="8967" width="18.5703125" style="69" customWidth="1"/>
    <col min="8968" max="8968" width="7.7109375" style="69" customWidth="1"/>
    <col min="8969" max="9220" width="9.140625" style="69"/>
    <col min="9221" max="9221" width="8.140625" style="69" customWidth="1"/>
    <col min="9222" max="9222" width="78.5703125" style="69" customWidth="1"/>
    <col min="9223" max="9223" width="18.5703125" style="69" customWidth="1"/>
    <col min="9224" max="9224" width="7.7109375" style="69" customWidth="1"/>
    <col min="9225" max="9476" width="9.140625" style="69"/>
    <col min="9477" max="9477" width="8.140625" style="69" customWidth="1"/>
    <col min="9478" max="9478" width="78.5703125" style="69" customWidth="1"/>
    <col min="9479" max="9479" width="18.5703125" style="69" customWidth="1"/>
    <col min="9480" max="9480" width="7.7109375" style="69" customWidth="1"/>
    <col min="9481" max="9732" width="9.140625" style="69"/>
    <col min="9733" max="9733" width="8.140625" style="69" customWidth="1"/>
    <col min="9734" max="9734" width="78.5703125" style="69" customWidth="1"/>
    <col min="9735" max="9735" width="18.5703125" style="69" customWidth="1"/>
    <col min="9736" max="9736" width="7.7109375" style="69" customWidth="1"/>
    <col min="9737" max="9988" width="9.140625" style="69"/>
    <col min="9989" max="9989" width="8.140625" style="69" customWidth="1"/>
    <col min="9990" max="9990" width="78.5703125" style="69" customWidth="1"/>
    <col min="9991" max="9991" width="18.5703125" style="69" customWidth="1"/>
    <col min="9992" max="9992" width="7.7109375" style="69" customWidth="1"/>
    <col min="9993" max="10244" width="9.140625" style="69"/>
    <col min="10245" max="10245" width="8.140625" style="69" customWidth="1"/>
    <col min="10246" max="10246" width="78.5703125" style="69" customWidth="1"/>
    <col min="10247" max="10247" width="18.5703125" style="69" customWidth="1"/>
    <col min="10248" max="10248" width="7.7109375" style="69" customWidth="1"/>
    <col min="10249" max="10500" width="9.140625" style="69"/>
    <col min="10501" max="10501" width="8.140625" style="69" customWidth="1"/>
    <col min="10502" max="10502" width="78.5703125" style="69" customWidth="1"/>
    <col min="10503" max="10503" width="18.5703125" style="69" customWidth="1"/>
    <col min="10504" max="10504" width="7.7109375" style="69" customWidth="1"/>
    <col min="10505" max="10756" width="9.140625" style="69"/>
    <col min="10757" max="10757" width="8.140625" style="69" customWidth="1"/>
    <col min="10758" max="10758" width="78.5703125" style="69" customWidth="1"/>
    <col min="10759" max="10759" width="18.5703125" style="69" customWidth="1"/>
    <col min="10760" max="10760" width="7.7109375" style="69" customWidth="1"/>
    <col min="10761" max="11012" width="9.140625" style="69"/>
    <col min="11013" max="11013" width="8.140625" style="69" customWidth="1"/>
    <col min="11014" max="11014" width="78.5703125" style="69" customWidth="1"/>
    <col min="11015" max="11015" width="18.5703125" style="69" customWidth="1"/>
    <col min="11016" max="11016" width="7.7109375" style="69" customWidth="1"/>
    <col min="11017" max="11268" width="9.140625" style="69"/>
    <col min="11269" max="11269" width="8.140625" style="69" customWidth="1"/>
    <col min="11270" max="11270" width="78.5703125" style="69" customWidth="1"/>
    <col min="11271" max="11271" width="18.5703125" style="69" customWidth="1"/>
    <col min="11272" max="11272" width="7.7109375" style="69" customWidth="1"/>
    <col min="11273" max="11524" width="9.140625" style="69"/>
    <col min="11525" max="11525" width="8.140625" style="69" customWidth="1"/>
    <col min="11526" max="11526" width="78.5703125" style="69" customWidth="1"/>
    <col min="11527" max="11527" width="18.5703125" style="69" customWidth="1"/>
    <col min="11528" max="11528" width="7.7109375" style="69" customWidth="1"/>
    <col min="11529" max="11780" width="9.140625" style="69"/>
    <col min="11781" max="11781" width="8.140625" style="69" customWidth="1"/>
    <col min="11782" max="11782" width="78.5703125" style="69" customWidth="1"/>
    <col min="11783" max="11783" width="18.5703125" style="69" customWidth="1"/>
    <col min="11784" max="11784" width="7.7109375" style="69" customWidth="1"/>
    <col min="11785" max="12036" width="9.140625" style="69"/>
    <col min="12037" max="12037" width="8.140625" style="69" customWidth="1"/>
    <col min="12038" max="12038" width="78.5703125" style="69" customWidth="1"/>
    <col min="12039" max="12039" width="18.5703125" style="69" customWidth="1"/>
    <col min="12040" max="12040" width="7.7109375" style="69" customWidth="1"/>
    <col min="12041" max="12292" width="9.140625" style="69"/>
    <col min="12293" max="12293" width="8.140625" style="69" customWidth="1"/>
    <col min="12294" max="12294" width="78.5703125" style="69" customWidth="1"/>
    <col min="12295" max="12295" width="18.5703125" style="69" customWidth="1"/>
    <col min="12296" max="12296" width="7.7109375" style="69" customWidth="1"/>
    <col min="12297" max="12548" width="9.140625" style="69"/>
    <col min="12549" max="12549" width="8.140625" style="69" customWidth="1"/>
    <col min="12550" max="12550" width="78.5703125" style="69" customWidth="1"/>
    <col min="12551" max="12551" width="18.5703125" style="69" customWidth="1"/>
    <col min="12552" max="12552" width="7.7109375" style="69" customWidth="1"/>
    <col min="12553" max="12804" width="9.140625" style="69"/>
    <col min="12805" max="12805" width="8.140625" style="69" customWidth="1"/>
    <col min="12806" max="12806" width="78.5703125" style="69" customWidth="1"/>
    <col min="12807" max="12807" width="18.5703125" style="69" customWidth="1"/>
    <col min="12808" max="12808" width="7.7109375" style="69" customWidth="1"/>
    <col min="12809" max="13060" width="9.140625" style="69"/>
    <col min="13061" max="13061" width="8.140625" style="69" customWidth="1"/>
    <col min="13062" max="13062" width="78.5703125" style="69" customWidth="1"/>
    <col min="13063" max="13063" width="18.5703125" style="69" customWidth="1"/>
    <col min="13064" max="13064" width="7.7109375" style="69" customWidth="1"/>
    <col min="13065" max="13316" width="9.140625" style="69"/>
    <col min="13317" max="13317" width="8.140625" style="69" customWidth="1"/>
    <col min="13318" max="13318" width="78.5703125" style="69" customWidth="1"/>
    <col min="13319" max="13319" width="18.5703125" style="69" customWidth="1"/>
    <col min="13320" max="13320" width="7.7109375" style="69" customWidth="1"/>
    <col min="13321" max="13572" width="9.140625" style="69"/>
    <col min="13573" max="13573" width="8.140625" style="69" customWidth="1"/>
    <col min="13574" max="13574" width="78.5703125" style="69" customWidth="1"/>
    <col min="13575" max="13575" width="18.5703125" style="69" customWidth="1"/>
    <col min="13576" max="13576" width="7.7109375" style="69" customWidth="1"/>
    <col min="13577" max="13828" width="9.140625" style="69"/>
    <col min="13829" max="13829" width="8.140625" style="69" customWidth="1"/>
    <col min="13830" max="13830" width="78.5703125" style="69" customWidth="1"/>
    <col min="13831" max="13831" width="18.5703125" style="69" customWidth="1"/>
    <col min="13832" max="13832" width="7.7109375" style="69" customWidth="1"/>
    <col min="13833" max="14084" width="9.140625" style="69"/>
    <col min="14085" max="14085" width="8.140625" style="69" customWidth="1"/>
    <col min="14086" max="14086" width="78.5703125" style="69" customWidth="1"/>
    <col min="14087" max="14087" width="18.5703125" style="69" customWidth="1"/>
    <col min="14088" max="14088" width="7.7109375" style="69" customWidth="1"/>
    <col min="14089" max="14340" width="9.140625" style="69"/>
    <col min="14341" max="14341" width="8.140625" style="69" customWidth="1"/>
    <col min="14342" max="14342" width="78.5703125" style="69" customWidth="1"/>
    <col min="14343" max="14343" width="18.5703125" style="69" customWidth="1"/>
    <col min="14344" max="14344" width="7.7109375" style="69" customWidth="1"/>
    <col min="14345" max="14596" width="9.140625" style="69"/>
    <col min="14597" max="14597" width="8.140625" style="69" customWidth="1"/>
    <col min="14598" max="14598" width="78.5703125" style="69" customWidth="1"/>
    <col min="14599" max="14599" width="18.5703125" style="69" customWidth="1"/>
    <col min="14600" max="14600" width="7.7109375" style="69" customWidth="1"/>
    <col min="14601" max="14852" width="9.140625" style="69"/>
    <col min="14853" max="14853" width="8.140625" style="69" customWidth="1"/>
    <col min="14854" max="14854" width="78.5703125" style="69" customWidth="1"/>
    <col min="14855" max="14855" width="18.5703125" style="69" customWidth="1"/>
    <col min="14856" max="14856" width="7.7109375" style="69" customWidth="1"/>
    <col min="14857" max="15108" width="9.140625" style="69"/>
    <col min="15109" max="15109" width="8.140625" style="69" customWidth="1"/>
    <col min="15110" max="15110" width="78.5703125" style="69" customWidth="1"/>
    <col min="15111" max="15111" width="18.5703125" style="69" customWidth="1"/>
    <col min="15112" max="15112" width="7.7109375" style="69" customWidth="1"/>
    <col min="15113" max="15364" width="9.140625" style="69"/>
    <col min="15365" max="15365" width="8.140625" style="69" customWidth="1"/>
    <col min="15366" max="15366" width="78.5703125" style="69" customWidth="1"/>
    <col min="15367" max="15367" width="18.5703125" style="69" customWidth="1"/>
    <col min="15368" max="15368" width="7.7109375" style="69" customWidth="1"/>
    <col min="15369" max="15620" width="9.140625" style="69"/>
    <col min="15621" max="15621" width="8.140625" style="69" customWidth="1"/>
    <col min="15622" max="15622" width="78.5703125" style="69" customWidth="1"/>
    <col min="15623" max="15623" width="18.5703125" style="69" customWidth="1"/>
    <col min="15624" max="15624" width="7.7109375" style="69" customWidth="1"/>
    <col min="15625" max="15876" width="9.140625" style="69"/>
    <col min="15877" max="15877" width="8.140625" style="69" customWidth="1"/>
    <col min="15878" max="15878" width="78.5703125" style="69" customWidth="1"/>
    <col min="15879" max="15879" width="18.5703125" style="69" customWidth="1"/>
    <col min="15880" max="15880" width="7.7109375" style="69" customWidth="1"/>
    <col min="15881" max="16132" width="9.140625" style="69"/>
    <col min="16133" max="16133" width="8.140625" style="69" customWidth="1"/>
    <col min="16134" max="16134" width="78.5703125" style="69" customWidth="1"/>
    <col min="16135" max="16135" width="18.5703125" style="69" customWidth="1"/>
    <col min="16136" max="16136" width="7.7109375" style="69" customWidth="1"/>
    <col min="16137" max="16384" width="9.140625" style="69"/>
  </cols>
  <sheetData>
    <row r="1" spans="1:7" ht="15.95" customHeight="1">
      <c r="A1" s="365" t="s">
        <v>107</v>
      </c>
      <c r="B1" s="365"/>
      <c r="C1" s="365"/>
      <c r="D1" s="211"/>
      <c r="E1" s="211"/>
      <c r="F1" s="211"/>
      <c r="G1" s="211"/>
    </row>
    <row r="2" spans="1:7" ht="15.95" customHeight="1" thickBot="1">
      <c r="A2" s="364" t="s">
        <v>108</v>
      </c>
      <c r="B2" s="364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" customHeight="1" thickBot="1">
      <c r="A3" s="71" t="s">
        <v>110</v>
      </c>
      <c r="B3" s="72" t="s">
        <v>111</v>
      </c>
      <c r="C3" s="288" t="s">
        <v>427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0</v>
      </c>
      <c r="D6" s="59">
        <f t="shared" ref="D6:G6" si="0">+D7+D8+D9+D10+D11</f>
        <v>0</v>
      </c>
      <c r="E6" s="59">
        <f t="shared" si="0"/>
        <v>0</v>
      </c>
      <c r="F6" s="59">
        <f t="shared" si="0"/>
        <v>0</v>
      </c>
      <c r="G6" s="59">
        <f t="shared" si="0"/>
        <v>0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/>
      <c r="D11" s="86"/>
      <c r="E11" s="86"/>
      <c r="F11" s="86"/>
      <c r="G11" s="86"/>
    </row>
    <row r="12" spans="1:7" s="80" customFormat="1" ht="12" customHeight="1" thickBot="1">
      <c r="A12" s="87" t="s">
        <v>118</v>
      </c>
      <c r="B12" s="88" t="s">
        <v>119</v>
      </c>
      <c r="C12" s="90"/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SUM(C28:C37)</f>
        <v>0</v>
      </c>
      <c r="D27" s="59">
        <f t="shared" ref="D27:G27" si="4">SUM(D28:D37)</f>
        <v>0</v>
      </c>
      <c r="E27" s="59">
        <f t="shared" si="4"/>
        <v>0</v>
      </c>
      <c r="F27" s="59">
        <f t="shared" si="4"/>
        <v>0</v>
      </c>
      <c r="G27" s="59">
        <f t="shared" si="4"/>
        <v>0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/>
      <c r="E29" s="86"/>
      <c r="F29" s="86"/>
      <c r="G29" s="86"/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/>
      <c r="E34" s="86"/>
      <c r="F34" s="86"/>
      <c r="G34" s="86"/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 thickBot="1">
      <c r="A37" s="87" t="s">
        <v>159</v>
      </c>
      <c r="B37" s="88" t="s">
        <v>160</v>
      </c>
      <c r="C37" s="93"/>
      <c r="D37" s="93"/>
      <c r="E37" s="93"/>
      <c r="F37" s="93"/>
      <c r="G37" s="93"/>
    </row>
    <row r="38" spans="1:7" s="80" customFormat="1" ht="12" customHeight="1" thickBot="1">
      <c r="A38" s="78" t="s">
        <v>37</v>
      </c>
      <c r="B38" s="79" t="s">
        <v>161</v>
      </c>
      <c r="C38" s="59">
        <f>SUM(C39:C43)</f>
        <v>0</v>
      </c>
      <c r="D38" s="59">
        <f t="shared" ref="D38:G38" si="5">SUM(D39:D43)</f>
        <v>0</v>
      </c>
      <c r="E38" s="59">
        <f t="shared" si="5"/>
        <v>0</v>
      </c>
      <c r="F38" s="59">
        <f t="shared" si="5"/>
        <v>0</v>
      </c>
      <c r="G38" s="59">
        <f t="shared" si="5"/>
        <v>0</v>
      </c>
    </row>
    <row r="39" spans="1:7" s="80" customFormat="1" ht="12" customHeight="1">
      <c r="A39" s="81" t="s">
        <v>76</v>
      </c>
      <c r="B39" s="82" t="s">
        <v>32</v>
      </c>
      <c r="C39" s="94"/>
      <c r="D39" s="94"/>
      <c r="E39" s="94"/>
      <c r="F39" s="94"/>
      <c r="G39" s="94"/>
    </row>
    <row r="40" spans="1:7" s="80" customFormat="1" ht="12" customHeight="1">
      <c r="A40" s="84" t="s">
        <v>78</v>
      </c>
      <c r="B40" s="85" t="s">
        <v>34</v>
      </c>
      <c r="C40" s="92"/>
      <c r="D40" s="92"/>
      <c r="E40" s="92"/>
      <c r="F40" s="92"/>
      <c r="G40" s="92"/>
    </row>
    <row r="41" spans="1:7" s="80" customFormat="1" ht="12" customHeight="1">
      <c r="A41" s="84" t="s">
        <v>80</v>
      </c>
      <c r="B41" s="85" t="s">
        <v>36</v>
      </c>
      <c r="C41" s="92"/>
      <c r="D41" s="92"/>
      <c r="E41" s="92"/>
      <c r="F41" s="92"/>
      <c r="G41" s="92"/>
    </row>
    <row r="42" spans="1:7" s="80" customFormat="1" ht="12" customHeight="1">
      <c r="A42" s="84" t="s">
        <v>82</v>
      </c>
      <c r="B42" s="85" t="s">
        <v>162</v>
      </c>
      <c r="C42" s="92"/>
      <c r="D42" s="92"/>
      <c r="E42" s="92"/>
      <c r="F42" s="92"/>
      <c r="G42" s="92"/>
    </row>
    <row r="43" spans="1:7" s="80" customFormat="1" ht="12" customHeight="1" thickBot="1">
      <c r="A43" s="87" t="s">
        <v>163</v>
      </c>
      <c r="B43" s="88" t="s">
        <v>164</v>
      </c>
      <c r="C43" s="93"/>
      <c r="D43" s="93"/>
      <c r="E43" s="93"/>
      <c r="F43" s="93"/>
      <c r="G43" s="93"/>
    </row>
    <row r="44" spans="1:7" s="80" customFormat="1" ht="12" customHeight="1" thickBot="1">
      <c r="A44" s="78" t="s">
        <v>165</v>
      </c>
      <c r="B44" s="79" t="s">
        <v>166</v>
      </c>
      <c r="C44" s="59">
        <f>SUM(C45:C47)</f>
        <v>0</v>
      </c>
      <c r="D44" s="59">
        <f t="shared" ref="D44:G44" si="6">SUM(D45:D47)</f>
        <v>0</v>
      </c>
      <c r="E44" s="59">
        <f t="shared" si="6"/>
        <v>0</v>
      </c>
      <c r="F44" s="59">
        <f t="shared" si="6"/>
        <v>0</v>
      </c>
      <c r="G44" s="59">
        <f t="shared" si="6"/>
        <v>0</v>
      </c>
    </row>
    <row r="45" spans="1:7" s="80" customFormat="1" ht="12" customHeight="1">
      <c r="A45" s="81" t="s">
        <v>85</v>
      </c>
      <c r="B45" s="82" t="s">
        <v>167</v>
      </c>
      <c r="C45" s="83"/>
      <c r="D45" s="83"/>
      <c r="E45" s="83"/>
      <c r="F45" s="83"/>
      <c r="G45" s="83"/>
    </row>
    <row r="46" spans="1:7" s="80" customFormat="1" ht="12" customHeight="1">
      <c r="A46" s="84" t="s">
        <v>87</v>
      </c>
      <c r="B46" s="85" t="s">
        <v>168</v>
      </c>
      <c r="C46" s="86"/>
      <c r="D46" s="86"/>
      <c r="E46" s="86"/>
      <c r="F46" s="86"/>
      <c r="G46" s="86"/>
    </row>
    <row r="47" spans="1:7" s="80" customFormat="1" ht="12" customHeight="1">
      <c r="A47" s="84" t="s">
        <v>89</v>
      </c>
      <c r="B47" s="85" t="s">
        <v>169</v>
      </c>
      <c r="C47" s="86"/>
      <c r="D47" s="86"/>
      <c r="E47" s="86"/>
      <c r="F47" s="86"/>
      <c r="G47" s="86"/>
    </row>
    <row r="48" spans="1:7" s="80" customFormat="1" ht="12" customHeight="1" thickBot="1">
      <c r="A48" s="87" t="s">
        <v>91</v>
      </c>
      <c r="B48" s="88" t="s">
        <v>170</v>
      </c>
      <c r="C48" s="90"/>
      <c r="D48" s="90"/>
      <c r="E48" s="90"/>
      <c r="F48" s="90"/>
      <c r="G48" s="90"/>
    </row>
    <row r="49" spans="1:7" s="80" customFormat="1" ht="12" customHeight="1" thickBot="1">
      <c r="A49" s="78" t="s">
        <v>41</v>
      </c>
      <c r="B49" s="89" t="s">
        <v>171</v>
      </c>
      <c r="C49" s="59">
        <f>SUM(C50:C52)</f>
        <v>0</v>
      </c>
      <c r="D49" s="59">
        <f t="shared" ref="D49:G49" si="7">SUM(D50:D52)</f>
        <v>0</v>
      </c>
      <c r="E49" s="59">
        <f t="shared" si="7"/>
        <v>0</v>
      </c>
      <c r="F49" s="59">
        <f t="shared" si="7"/>
        <v>0</v>
      </c>
      <c r="G49" s="59">
        <f t="shared" si="7"/>
        <v>0</v>
      </c>
    </row>
    <row r="50" spans="1:7" s="80" customFormat="1" ht="12" customHeight="1">
      <c r="A50" s="81" t="s">
        <v>94</v>
      </c>
      <c r="B50" s="82" t="s">
        <v>172</v>
      </c>
      <c r="C50" s="92"/>
      <c r="D50" s="92"/>
      <c r="E50" s="92"/>
      <c r="F50" s="92"/>
      <c r="G50" s="92"/>
    </row>
    <row r="51" spans="1:7" s="80" customFormat="1" ht="12" customHeight="1">
      <c r="A51" s="84" t="s">
        <v>96</v>
      </c>
      <c r="B51" s="85" t="s">
        <v>173</v>
      </c>
      <c r="C51" s="92"/>
      <c r="D51" s="92"/>
      <c r="E51" s="92"/>
      <c r="F51" s="92"/>
      <c r="G51" s="92"/>
    </row>
    <row r="52" spans="1:7" s="80" customFormat="1" ht="12" customHeight="1">
      <c r="A52" s="84" t="s">
        <v>98</v>
      </c>
      <c r="B52" s="85" t="s">
        <v>174</v>
      </c>
      <c r="C52" s="92"/>
      <c r="D52" s="92"/>
      <c r="E52" s="92"/>
      <c r="F52" s="92"/>
      <c r="G52" s="92"/>
    </row>
    <row r="53" spans="1:7" s="80" customFormat="1" ht="12" customHeight="1" thickBot="1">
      <c r="A53" s="87" t="s">
        <v>100</v>
      </c>
      <c r="B53" s="88" t="s">
        <v>175</v>
      </c>
      <c r="C53" s="92"/>
      <c r="D53" s="92"/>
      <c r="E53" s="92"/>
      <c r="F53" s="92"/>
      <c r="G53" s="92"/>
    </row>
    <row r="54" spans="1:7" s="80" customFormat="1" ht="12" customHeight="1" thickBot="1">
      <c r="A54" s="78" t="s">
        <v>43</v>
      </c>
      <c r="B54" s="79" t="s">
        <v>176</v>
      </c>
      <c r="C54" s="66">
        <f>+C5+C6+C13+C20+C27+C38+C44+C49</f>
        <v>0</v>
      </c>
      <c r="D54" s="66" t="e">
        <f>+D5+D6+D13+D20+D27+D38+D44+D49</f>
        <v>#REF!</v>
      </c>
      <c r="E54" s="66" t="e">
        <f>+E5+E6+E13+E20+E27+E38+E44+E49</f>
        <v>#REF!</v>
      </c>
      <c r="F54" s="66" t="e">
        <f>+F5+F6+F13+F20+F27+F38+F44+F49</f>
        <v>#REF!</v>
      </c>
      <c r="G54" s="66" t="e">
        <f>+G5+G6+G13+G20+G27+G38+G44+G49</f>
        <v>#REF!</v>
      </c>
    </row>
    <row r="55" spans="1:7" s="80" customFormat="1" ht="12" customHeight="1" thickBot="1">
      <c r="A55" s="95" t="s">
        <v>177</v>
      </c>
      <c r="B55" s="89" t="s">
        <v>178</v>
      </c>
      <c r="C55" s="59">
        <f>SUM(C56:C58)</f>
        <v>0</v>
      </c>
      <c r="D55" s="59">
        <f t="shared" ref="D55:G55" si="8">SUM(D56:D58)</f>
        <v>0</v>
      </c>
      <c r="E55" s="59">
        <f t="shared" si="8"/>
        <v>0</v>
      </c>
      <c r="F55" s="59">
        <f t="shared" si="8"/>
        <v>0</v>
      </c>
      <c r="G55" s="59">
        <f t="shared" si="8"/>
        <v>0</v>
      </c>
    </row>
    <row r="56" spans="1:7" s="80" customFormat="1" ht="12" customHeight="1">
      <c r="A56" s="81" t="s">
        <v>179</v>
      </c>
      <c r="B56" s="82" t="s">
        <v>180</v>
      </c>
      <c r="C56" s="92"/>
      <c r="D56" s="92"/>
      <c r="E56" s="92"/>
      <c r="F56" s="92"/>
      <c r="G56" s="92"/>
    </row>
    <row r="57" spans="1:7" s="80" customFormat="1" ht="12" customHeight="1">
      <c r="A57" s="84" t="s">
        <v>181</v>
      </c>
      <c r="B57" s="85" t="s">
        <v>182</v>
      </c>
      <c r="C57" s="92"/>
      <c r="D57" s="92"/>
      <c r="E57" s="92"/>
      <c r="F57" s="92"/>
      <c r="G57" s="92"/>
    </row>
    <row r="58" spans="1:7" s="80" customFormat="1" ht="12" customHeight="1" thickBot="1">
      <c r="A58" s="87" t="s">
        <v>183</v>
      </c>
      <c r="B58" s="96" t="s">
        <v>184</v>
      </c>
      <c r="C58" s="92"/>
      <c r="D58" s="92"/>
      <c r="E58" s="92"/>
      <c r="F58" s="92"/>
      <c r="G58" s="92"/>
    </row>
    <row r="59" spans="1:7" s="80" customFormat="1" ht="12" customHeight="1" thickBot="1">
      <c r="A59" s="95" t="s">
        <v>185</v>
      </c>
      <c r="B59" s="89" t="s">
        <v>186</v>
      </c>
      <c r="C59" s="59">
        <f>SUM(C60:C63)</f>
        <v>0</v>
      </c>
      <c r="D59" s="59">
        <f t="shared" ref="D59:G59" si="9">SUM(D60:D63)</f>
        <v>0</v>
      </c>
      <c r="E59" s="59">
        <f t="shared" si="9"/>
        <v>0</v>
      </c>
      <c r="F59" s="59">
        <f t="shared" si="9"/>
        <v>0</v>
      </c>
      <c r="G59" s="59">
        <f t="shared" si="9"/>
        <v>0</v>
      </c>
    </row>
    <row r="60" spans="1:7" s="80" customFormat="1" ht="12" customHeight="1">
      <c r="A60" s="81" t="s">
        <v>187</v>
      </c>
      <c r="B60" s="82" t="s">
        <v>188</v>
      </c>
      <c r="C60" s="92"/>
      <c r="D60" s="92"/>
      <c r="E60" s="92"/>
      <c r="F60" s="92"/>
      <c r="G60" s="92"/>
    </row>
    <row r="61" spans="1:7" s="80" customFormat="1" ht="12" customHeight="1">
      <c r="A61" s="84" t="s">
        <v>189</v>
      </c>
      <c r="B61" s="85" t="s">
        <v>190</v>
      </c>
      <c r="C61" s="92"/>
      <c r="D61" s="92"/>
      <c r="E61" s="92"/>
      <c r="F61" s="92"/>
      <c r="G61" s="92"/>
    </row>
    <row r="62" spans="1:7" s="80" customFormat="1" ht="12" customHeight="1">
      <c r="A62" s="84" t="s">
        <v>191</v>
      </c>
      <c r="B62" s="85" t="s">
        <v>192</v>
      </c>
      <c r="C62" s="92"/>
      <c r="D62" s="92"/>
      <c r="E62" s="92"/>
      <c r="F62" s="92"/>
      <c r="G62" s="92"/>
    </row>
    <row r="63" spans="1:7" s="80" customFormat="1" ht="12" customHeight="1" thickBot="1">
      <c r="A63" s="87" t="s">
        <v>193</v>
      </c>
      <c r="B63" s="88" t="s">
        <v>194</v>
      </c>
      <c r="C63" s="92"/>
      <c r="D63" s="92"/>
      <c r="E63" s="92"/>
      <c r="F63" s="92"/>
      <c r="G63" s="92"/>
    </row>
    <row r="64" spans="1:7" s="80" customFormat="1" ht="12" customHeight="1" thickBot="1">
      <c r="A64" s="95" t="s">
        <v>195</v>
      </c>
      <c r="B64" s="89" t="s">
        <v>196</v>
      </c>
      <c r="C64" s="59">
        <f>SUM(C65:C66)</f>
        <v>0</v>
      </c>
      <c r="D64" s="59">
        <f t="shared" ref="D64:G64" si="10">SUM(D65:D66)</f>
        <v>0</v>
      </c>
      <c r="E64" s="59">
        <f t="shared" si="10"/>
        <v>0</v>
      </c>
      <c r="F64" s="59">
        <f t="shared" si="10"/>
        <v>0</v>
      </c>
      <c r="G64" s="59">
        <f t="shared" si="10"/>
        <v>0</v>
      </c>
    </row>
    <row r="65" spans="1:7" s="80" customFormat="1" ht="12" customHeight="1">
      <c r="A65" s="81" t="s">
        <v>197</v>
      </c>
      <c r="B65" s="82" t="s">
        <v>198</v>
      </c>
      <c r="C65" s="92"/>
      <c r="D65" s="92"/>
      <c r="E65" s="92"/>
      <c r="F65" s="92"/>
      <c r="G65" s="92"/>
    </row>
    <row r="66" spans="1:7" s="80" customFormat="1" ht="12" customHeight="1" thickBot="1">
      <c r="A66" s="87" t="s">
        <v>199</v>
      </c>
      <c r="B66" s="88" t="s">
        <v>200</v>
      </c>
      <c r="C66" s="92"/>
      <c r="D66" s="92"/>
      <c r="E66" s="92"/>
      <c r="F66" s="92"/>
      <c r="G66" s="92"/>
    </row>
    <row r="67" spans="1:7" s="80" customFormat="1" ht="12" customHeight="1" thickBot="1">
      <c r="A67" s="95" t="s">
        <v>201</v>
      </c>
      <c r="B67" s="89" t="s">
        <v>202</v>
      </c>
      <c r="C67" s="59">
        <f>SUM(C68:C70)</f>
        <v>0</v>
      </c>
      <c r="D67" s="59">
        <f t="shared" ref="D67:G67" si="11">SUM(D68:D70)</f>
        <v>0</v>
      </c>
      <c r="E67" s="59">
        <f t="shared" si="11"/>
        <v>0</v>
      </c>
      <c r="F67" s="59">
        <f t="shared" si="11"/>
        <v>0</v>
      </c>
      <c r="G67" s="59">
        <f t="shared" si="11"/>
        <v>0</v>
      </c>
    </row>
    <row r="68" spans="1:7" s="80" customFormat="1" ht="12" hidden="1" customHeight="1">
      <c r="A68" s="81" t="s">
        <v>203</v>
      </c>
      <c r="B68" s="82" t="s">
        <v>204</v>
      </c>
      <c r="C68" s="92"/>
      <c r="D68" s="92"/>
      <c r="E68" s="92"/>
      <c r="F68" s="92"/>
      <c r="G68" s="92"/>
    </row>
    <row r="69" spans="1:7" s="80" customFormat="1" ht="12" hidden="1" customHeight="1">
      <c r="A69" s="84" t="s">
        <v>205</v>
      </c>
      <c r="B69" s="85" t="s">
        <v>206</v>
      </c>
      <c r="C69" s="92"/>
      <c r="D69" s="92"/>
      <c r="E69" s="92"/>
      <c r="F69" s="92"/>
      <c r="G69" s="92"/>
    </row>
    <row r="70" spans="1:7" s="80" customFormat="1" ht="12" hidden="1" customHeight="1" thickBot="1">
      <c r="A70" s="87" t="s">
        <v>207</v>
      </c>
      <c r="B70" s="88" t="s">
        <v>208</v>
      </c>
      <c r="C70" s="92"/>
      <c r="D70" s="92"/>
      <c r="E70" s="92"/>
      <c r="F70" s="92"/>
      <c r="G70" s="92"/>
    </row>
    <row r="71" spans="1:7" s="80" customFormat="1" ht="11.25" customHeight="1" thickBot="1">
      <c r="A71" s="95" t="s">
        <v>209</v>
      </c>
      <c r="B71" s="89" t="s">
        <v>210</v>
      </c>
      <c r="C71" s="59">
        <f>SUM(C72:C75)</f>
        <v>0</v>
      </c>
      <c r="D71" s="59">
        <f t="shared" ref="D71:G71" si="12">SUM(D72:D75)</f>
        <v>0</v>
      </c>
      <c r="E71" s="59">
        <f t="shared" si="12"/>
        <v>0</v>
      </c>
      <c r="F71" s="59">
        <f t="shared" si="12"/>
        <v>0</v>
      </c>
      <c r="G71" s="59">
        <f t="shared" si="12"/>
        <v>0</v>
      </c>
    </row>
    <row r="72" spans="1:7" s="80" customFormat="1" ht="12" hidden="1" customHeight="1">
      <c r="A72" s="97" t="s">
        <v>211</v>
      </c>
      <c r="B72" s="82" t="s">
        <v>212</v>
      </c>
      <c r="C72" s="92"/>
      <c r="D72" s="92"/>
      <c r="E72" s="92"/>
      <c r="F72" s="92"/>
      <c r="G72" s="92"/>
    </row>
    <row r="73" spans="1:7" s="80" customFormat="1" ht="12" hidden="1" customHeight="1">
      <c r="A73" s="98" t="s">
        <v>213</v>
      </c>
      <c r="B73" s="85" t="s">
        <v>214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215</v>
      </c>
      <c r="B74" s="85" t="s">
        <v>216</v>
      </c>
      <c r="C74" s="92"/>
      <c r="D74" s="92"/>
      <c r="E74" s="92"/>
      <c r="F74" s="92"/>
      <c r="G74" s="92"/>
    </row>
    <row r="75" spans="1:7" s="80" customFormat="1" ht="12" hidden="1" customHeight="1" thickBot="1">
      <c r="A75" s="99" t="s">
        <v>217</v>
      </c>
      <c r="B75" s="88" t="s">
        <v>218</v>
      </c>
      <c r="C75" s="92"/>
      <c r="D75" s="92"/>
      <c r="E75" s="92"/>
      <c r="F75" s="92"/>
      <c r="G75" s="92"/>
    </row>
    <row r="76" spans="1:7" s="80" customFormat="1" ht="13.5" customHeight="1" thickBot="1">
      <c r="A76" s="95" t="s">
        <v>219</v>
      </c>
      <c r="B76" s="89" t="s">
        <v>220</v>
      </c>
      <c r="C76" s="100"/>
      <c r="D76" s="100"/>
      <c r="E76" s="100"/>
      <c r="F76" s="100"/>
      <c r="G76" s="100"/>
    </row>
    <row r="77" spans="1:7" s="80" customFormat="1" ht="15.75" customHeight="1" thickBot="1">
      <c r="A77" s="95" t="s">
        <v>221</v>
      </c>
      <c r="B77" s="101" t="s">
        <v>222</v>
      </c>
      <c r="C77" s="66">
        <f>+C55+C59+C64+C67+C71+C76</f>
        <v>0</v>
      </c>
      <c r="D77" s="66">
        <f t="shared" ref="D77:G77" si="13">+D55+D59+D64+D67+D71+D76</f>
        <v>0</v>
      </c>
      <c r="E77" s="66">
        <f t="shared" si="13"/>
        <v>0</v>
      </c>
      <c r="F77" s="66">
        <f t="shared" si="13"/>
        <v>0</v>
      </c>
      <c r="G77" s="66">
        <f t="shared" si="13"/>
        <v>0</v>
      </c>
    </row>
    <row r="78" spans="1:7" s="80" customFormat="1" ht="16.5" customHeight="1" thickBot="1">
      <c r="A78" s="102" t="s">
        <v>223</v>
      </c>
      <c r="B78" s="103" t="s">
        <v>224</v>
      </c>
      <c r="C78" s="66">
        <f>+C54+C77</f>
        <v>0</v>
      </c>
      <c r="D78" s="66" t="e">
        <f t="shared" ref="D78:G78" si="14">+D54+D77</f>
        <v>#REF!</v>
      </c>
      <c r="E78" s="66" t="e">
        <f t="shared" si="14"/>
        <v>#REF!</v>
      </c>
      <c r="F78" s="66" t="e">
        <f t="shared" si="14"/>
        <v>#REF!</v>
      </c>
      <c r="G78" s="66" t="e">
        <f t="shared" si="14"/>
        <v>#REF!</v>
      </c>
    </row>
    <row r="79" spans="1:7" s="80" customFormat="1">
      <c r="A79" s="131"/>
      <c r="B79" s="132"/>
      <c r="C79" s="133"/>
      <c r="D79" s="133"/>
      <c r="E79" s="133"/>
      <c r="F79" s="133"/>
      <c r="G79" s="133"/>
    </row>
    <row r="80" spans="1:7" ht="16.5" customHeight="1">
      <c r="A80" s="365" t="s">
        <v>225</v>
      </c>
      <c r="B80" s="365"/>
      <c r="C80" s="365"/>
      <c r="D80" s="211"/>
      <c r="E80" s="211"/>
      <c r="F80" s="211"/>
      <c r="G80" s="211"/>
    </row>
    <row r="81" spans="1:7" s="107" customFormat="1" ht="16.5" customHeight="1" thickBot="1">
      <c r="A81" s="366" t="s">
        <v>226</v>
      </c>
      <c r="B81" s="366"/>
      <c r="C81" s="287" t="s">
        <v>376</v>
      </c>
      <c r="D81" s="106" t="s">
        <v>109</v>
      </c>
      <c r="E81" s="106" t="s">
        <v>109</v>
      </c>
      <c r="F81" s="106" t="s">
        <v>109</v>
      </c>
      <c r="G81" s="106" t="s">
        <v>109</v>
      </c>
    </row>
    <row r="82" spans="1:7" ht="38.1" customHeight="1" thickBot="1">
      <c r="A82" s="71" t="s">
        <v>110</v>
      </c>
      <c r="B82" s="72" t="s">
        <v>227</v>
      </c>
      <c r="C82" s="288" t="s">
        <v>427</v>
      </c>
      <c r="D82" s="73" t="s">
        <v>345</v>
      </c>
      <c r="E82" s="73" t="s">
        <v>346</v>
      </c>
      <c r="F82" s="73" t="s">
        <v>347</v>
      </c>
      <c r="G82" s="73" t="s">
        <v>346</v>
      </c>
    </row>
    <row r="83" spans="1:7" s="77" customFormat="1" ht="12" customHeight="1" thickBot="1">
      <c r="A83" s="58">
        <v>1</v>
      </c>
      <c r="B83" s="108">
        <v>2</v>
      </c>
      <c r="C83" s="109">
        <v>3</v>
      </c>
      <c r="D83" s="109">
        <v>3</v>
      </c>
      <c r="E83" s="109">
        <v>3</v>
      </c>
      <c r="F83" s="109">
        <v>3</v>
      </c>
      <c r="G83" s="109">
        <v>3</v>
      </c>
    </row>
    <row r="84" spans="1:7" ht="12" customHeight="1" thickBot="1">
      <c r="A84" s="110" t="s">
        <v>4</v>
      </c>
      <c r="B84" s="111" t="s">
        <v>228</v>
      </c>
      <c r="C84" s="112">
        <f>SUM(C85:C89)</f>
        <v>0</v>
      </c>
      <c r="D84" s="112">
        <f t="shared" ref="D84:G84" si="15">SUM(D85:D89)</f>
        <v>0</v>
      </c>
      <c r="E84" s="112">
        <f t="shared" si="15"/>
        <v>0</v>
      </c>
      <c r="F84" s="112">
        <f t="shared" si="15"/>
        <v>0</v>
      </c>
      <c r="G84" s="112">
        <f t="shared" si="15"/>
        <v>0</v>
      </c>
    </row>
    <row r="85" spans="1:7" ht="12" customHeight="1">
      <c r="A85" s="113" t="s">
        <v>5</v>
      </c>
      <c r="B85" s="114" t="s">
        <v>55</v>
      </c>
      <c r="C85" s="115"/>
      <c r="D85" s="115"/>
      <c r="E85" s="115"/>
      <c r="F85" s="115"/>
      <c r="G85" s="115"/>
    </row>
    <row r="86" spans="1:7" ht="12" customHeight="1">
      <c r="A86" s="84" t="s">
        <v>6</v>
      </c>
      <c r="B86" s="19" t="s">
        <v>56</v>
      </c>
      <c r="C86" s="86"/>
      <c r="D86" s="86"/>
      <c r="E86" s="86"/>
      <c r="F86" s="86"/>
      <c r="G86" s="86"/>
    </row>
    <row r="87" spans="1:7" ht="12" customHeight="1">
      <c r="A87" s="84" t="s">
        <v>7</v>
      </c>
      <c r="B87" s="19" t="s">
        <v>57</v>
      </c>
      <c r="C87" s="90"/>
      <c r="D87" s="90"/>
      <c r="E87" s="90"/>
      <c r="F87" s="90"/>
      <c r="G87" s="90"/>
    </row>
    <row r="88" spans="1:7" ht="12" customHeight="1">
      <c r="A88" s="84" t="s">
        <v>8</v>
      </c>
      <c r="B88" s="116" t="s">
        <v>58</v>
      </c>
      <c r="C88" s="90"/>
      <c r="D88" s="90"/>
      <c r="E88" s="90"/>
      <c r="F88" s="90"/>
      <c r="G88" s="90"/>
    </row>
    <row r="89" spans="1:7" ht="12" customHeight="1" thickBot="1">
      <c r="A89" s="84" t="s">
        <v>229</v>
      </c>
      <c r="B89" s="117" t="s">
        <v>59</v>
      </c>
      <c r="C89" s="90"/>
      <c r="D89" s="90"/>
      <c r="E89" s="90"/>
      <c r="F89" s="90"/>
      <c r="G89" s="90"/>
    </row>
    <row r="90" spans="1:7" ht="12" customHeight="1" thickBot="1">
      <c r="A90" s="78" t="s">
        <v>10</v>
      </c>
      <c r="B90" s="119" t="s">
        <v>230</v>
      </c>
      <c r="C90" s="59">
        <f>+C91+C93+C95</f>
        <v>0</v>
      </c>
      <c r="D90" s="59">
        <f t="shared" ref="D90:G90" si="16">+D91+D93+D95</f>
        <v>0</v>
      </c>
      <c r="E90" s="59">
        <f t="shared" si="16"/>
        <v>0</v>
      </c>
      <c r="F90" s="59">
        <f t="shared" si="16"/>
        <v>0</v>
      </c>
      <c r="G90" s="59">
        <f t="shared" si="16"/>
        <v>0</v>
      </c>
    </row>
    <row r="91" spans="1:7" ht="12" customHeight="1">
      <c r="A91" s="81" t="s">
        <v>12</v>
      </c>
      <c r="B91" s="19" t="s">
        <v>61</v>
      </c>
      <c r="C91" s="83"/>
      <c r="D91" s="83"/>
      <c r="E91" s="83"/>
      <c r="F91" s="83"/>
      <c r="G91" s="83"/>
    </row>
    <row r="92" spans="1:7" ht="12" customHeight="1">
      <c r="A92" s="81" t="s">
        <v>14</v>
      </c>
      <c r="B92" s="120" t="s">
        <v>231</v>
      </c>
      <c r="C92" s="83"/>
      <c r="D92" s="83"/>
      <c r="E92" s="83"/>
      <c r="F92" s="83"/>
      <c r="G92" s="83"/>
    </row>
    <row r="93" spans="1:7" ht="12" customHeight="1">
      <c r="A93" s="81" t="s">
        <v>16</v>
      </c>
      <c r="B93" s="120" t="s">
        <v>62</v>
      </c>
      <c r="C93" s="86"/>
      <c r="D93" s="86"/>
      <c r="E93" s="86"/>
      <c r="F93" s="86"/>
      <c r="G93" s="86"/>
    </row>
    <row r="94" spans="1:7" ht="12" customHeight="1">
      <c r="A94" s="81" t="s">
        <v>18</v>
      </c>
      <c r="B94" s="120" t="s">
        <v>232</v>
      </c>
      <c r="C94" s="62"/>
      <c r="D94" s="62"/>
      <c r="E94" s="62"/>
      <c r="F94" s="62"/>
      <c r="G94" s="62"/>
    </row>
    <row r="95" spans="1:7" ht="12" customHeight="1" thickBot="1">
      <c r="A95" s="81" t="s">
        <v>116</v>
      </c>
      <c r="B95" s="121" t="s">
        <v>233</v>
      </c>
      <c r="C95" s="62"/>
      <c r="D95" s="62"/>
      <c r="E95" s="62"/>
      <c r="F95" s="62"/>
      <c r="G95" s="62"/>
    </row>
    <row r="96" spans="1:7" ht="12" customHeight="1" thickBot="1">
      <c r="A96" s="78" t="s">
        <v>20</v>
      </c>
      <c r="B96" s="24" t="s">
        <v>234</v>
      </c>
      <c r="C96" s="59">
        <f>+C97+C98</f>
        <v>0</v>
      </c>
      <c r="D96" s="59">
        <f t="shared" ref="D96:G96" si="17">+D97+D98</f>
        <v>0</v>
      </c>
      <c r="E96" s="59">
        <f t="shared" si="17"/>
        <v>0</v>
      </c>
      <c r="F96" s="59">
        <f t="shared" si="17"/>
        <v>0</v>
      </c>
      <c r="G96" s="59">
        <f t="shared" si="17"/>
        <v>0</v>
      </c>
    </row>
    <row r="97" spans="1:7" ht="12" customHeight="1">
      <c r="A97" s="81" t="s">
        <v>121</v>
      </c>
      <c r="B97" s="22" t="s">
        <v>235</v>
      </c>
      <c r="C97" s="83"/>
      <c r="D97" s="83"/>
      <c r="E97" s="83"/>
      <c r="F97" s="83"/>
      <c r="G97" s="83"/>
    </row>
    <row r="98" spans="1:7" ht="12" customHeight="1" thickBot="1">
      <c r="A98" s="87" t="s">
        <v>123</v>
      </c>
      <c r="B98" s="120" t="s">
        <v>236</v>
      </c>
      <c r="C98" s="90"/>
      <c r="D98" s="90"/>
      <c r="E98" s="90"/>
      <c r="F98" s="90"/>
      <c r="G98" s="90"/>
    </row>
    <row r="99" spans="1:7" ht="12" customHeight="1" thickBot="1">
      <c r="A99" s="78" t="s">
        <v>22</v>
      </c>
      <c r="B99" s="24" t="s">
        <v>103</v>
      </c>
      <c r="C99" s="59">
        <f>+C84+C90+C96</f>
        <v>0</v>
      </c>
      <c r="D99" s="59">
        <f t="shared" ref="D99:G99" si="18">+D84+D90+D96</f>
        <v>0</v>
      </c>
      <c r="E99" s="59">
        <f t="shared" si="18"/>
        <v>0</v>
      </c>
      <c r="F99" s="59">
        <f t="shared" si="18"/>
        <v>0</v>
      </c>
      <c r="G99" s="59">
        <f t="shared" si="18"/>
        <v>0</v>
      </c>
    </row>
    <row r="100" spans="1:7" ht="12" customHeight="1" thickBot="1">
      <c r="A100" s="78" t="s">
        <v>29</v>
      </c>
      <c r="B100" s="24" t="s">
        <v>71</v>
      </c>
      <c r="C100" s="59">
        <f>+C101+C102+C103</f>
        <v>0</v>
      </c>
      <c r="D100" s="59">
        <f t="shared" ref="D100:G100" si="19">+D101+D102+D103</f>
        <v>0</v>
      </c>
      <c r="E100" s="59">
        <f t="shared" si="19"/>
        <v>0</v>
      </c>
      <c r="F100" s="59">
        <f t="shared" si="19"/>
        <v>0</v>
      </c>
      <c r="G100" s="59">
        <f t="shared" si="19"/>
        <v>0</v>
      </c>
    </row>
    <row r="101" spans="1:7" ht="12" customHeight="1">
      <c r="A101" s="81" t="s">
        <v>31</v>
      </c>
      <c r="B101" s="22" t="s">
        <v>72</v>
      </c>
      <c r="C101" s="62"/>
      <c r="D101" s="62"/>
      <c r="E101" s="62"/>
      <c r="F101" s="62"/>
      <c r="G101" s="62"/>
    </row>
    <row r="102" spans="1:7" ht="12" customHeight="1">
      <c r="A102" s="81" t="s">
        <v>33</v>
      </c>
      <c r="B102" s="22" t="s">
        <v>73</v>
      </c>
      <c r="C102" s="62"/>
      <c r="D102" s="62"/>
      <c r="E102" s="62"/>
      <c r="F102" s="62"/>
      <c r="G102" s="62"/>
    </row>
    <row r="103" spans="1:7" ht="12" customHeight="1" thickBot="1">
      <c r="A103" s="118" t="s">
        <v>35</v>
      </c>
      <c r="B103" s="65" t="s">
        <v>74</v>
      </c>
      <c r="C103" s="62"/>
      <c r="D103" s="62"/>
      <c r="E103" s="62"/>
      <c r="F103" s="62"/>
      <c r="G103" s="62"/>
    </row>
    <row r="104" spans="1:7" ht="12" customHeight="1" thickBot="1">
      <c r="A104" s="78" t="s">
        <v>37</v>
      </c>
      <c r="B104" s="24" t="s">
        <v>75</v>
      </c>
      <c r="C104" s="59">
        <f>+C105+C106+C107+C108</f>
        <v>0</v>
      </c>
      <c r="D104" s="59">
        <f t="shared" ref="D104:G104" si="20">+D105+D106+D107+D108</f>
        <v>0</v>
      </c>
      <c r="E104" s="59">
        <f t="shared" si="20"/>
        <v>0</v>
      </c>
      <c r="F104" s="59">
        <f t="shared" si="20"/>
        <v>0</v>
      </c>
      <c r="G104" s="59">
        <f t="shared" si="20"/>
        <v>0</v>
      </c>
    </row>
    <row r="105" spans="1:7" ht="12" customHeight="1">
      <c r="A105" s="81" t="s">
        <v>76</v>
      </c>
      <c r="B105" s="22" t="s">
        <v>77</v>
      </c>
      <c r="C105" s="62"/>
      <c r="D105" s="62"/>
      <c r="E105" s="62"/>
      <c r="F105" s="62"/>
      <c r="G105" s="62"/>
    </row>
    <row r="106" spans="1:7" ht="12" customHeight="1">
      <c r="A106" s="81" t="s">
        <v>78</v>
      </c>
      <c r="B106" s="22" t="s">
        <v>79</v>
      </c>
      <c r="C106" s="62"/>
      <c r="D106" s="62"/>
      <c r="E106" s="62"/>
      <c r="F106" s="62"/>
      <c r="G106" s="62"/>
    </row>
    <row r="107" spans="1:7" ht="12" customHeight="1">
      <c r="A107" s="81" t="s">
        <v>80</v>
      </c>
      <c r="B107" s="22" t="s">
        <v>81</v>
      </c>
      <c r="C107" s="62"/>
      <c r="D107" s="62"/>
      <c r="E107" s="62"/>
      <c r="F107" s="62"/>
      <c r="G107" s="62"/>
    </row>
    <row r="108" spans="1:7" ht="12" customHeight="1" thickBot="1">
      <c r="A108" s="118" t="s">
        <v>82</v>
      </c>
      <c r="B108" s="65" t="s">
        <v>83</v>
      </c>
      <c r="C108" s="62"/>
      <c r="D108" s="62"/>
      <c r="E108" s="62"/>
      <c r="F108" s="62"/>
      <c r="G108" s="62"/>
    </row>
    <row r="109" spans="1:7" ht="12" customHeight="1" thickBot="1">
      <c r="A109" s="78" t="s">
        <v>39</v>
      </c>
      <c r="B109" s="24" t="s">
        <v>84</v>
      </c>
      <c r="C109" s="66">
        <f>+C110+C111+C113+C114</f>
        <v>0</v>
      </c>
      <c r="D109" s="66">
        <f t="shared" ref="D109:G109" si="21">+D110+D111+D113+D114</f>
        <v>0</v>
      </c>
      <c r="E109" s="66">
        <f t="shared" si="21"/>
        <v>0</v>
      </c>
      <c r="F109" s="66">
        <f t="shared" si="21"/>
        <v>0</v>
      </c>
      <c r="G109" s="66">
        <f t="shared" si="21"/>
        <v>0</v>
      </c>
    </row>
    <row r="110" spans="1:7" ht="12" customHeight="1">
      <c r="A110" s="81" t="s">
        <v>85</v>
      </c>
      <c r="B110" s="22" t="s">
        <v>86</v>
      </c>
      <c r="C110" s="62"/>
      <c r="D110" s="62"/>
      <c r="E110" s="62"/>
      <c r="F110" s="62"/>
      <c r="G110" s="62"/>
    </row>
    <row r="111" spans="1:7" ht="12" customHeight="1">
      <c r="A111" s="81" t="s">
        <v>87</v>
      </c>
      <c r="B111" s="22" t="s">
        <v>88</v>
      </c>
      <c r="C111" s="62"/>
      <c r="D111" s="62"/>
      <c r="E111" s="62"/>
      <c r="F111" s="62"/>
      <c r="G111" s="62"/>
    </row>
    <row r="112" spans="1:7" ht="12" customHeight="1">
      <c r="A112" s="81" t="s">
        <v>89</v>
      </c>
      <c r="B112" s="22" t="s">
        <v>105</v>
      </c>
      <c r="C112" s="62"/>
      <c r="D112" s="62"/>
      <c r="E112" s="62"/>
      <c r="F112" s="62"/>
      <c r="G112" s="62"/>
    </row>
    <row r="113" spans="1:13" ht="12" customHeight="1">
      <c r="A113" s="81" t="s">
        <v>91</v>
      </c>
      <c r="B113" s="22" t="s">
        <v>90</v>
      </c>
      <c r="C113" s="62"/>
      <c r="D113" s="62"/>
      <c r="E113" s="62"/>
      <c r="F113" s="62"/>
      <c r="G113" s="62"/>
    </row>
    <row r="114" spans="1:13" ht="12" customHeight="1" thickBot="1">
      <c r="A114" s="118" t="s">
        <v>104</v>
      </c>
      <c r="B114" s="65" t="s">
        <v>92</v>
      </c>
      <c r="C114" s="62"/>
      <c r="D114" s="62"/>
      <c r="E114" s="62"/>
      <c r="F114" s="62"/>
      <c r="G114" s="62"/>
    </row>
    <row r="115" spans="1:13" ht="12" customHeight="1" thickBot="1">
      <c r="A115" s="78" t="s">
        <v>41</v>
      </c>
      <c r="B115" s="24" t="s">
        <v>93</v>
      </c>
      <c r="C115" s="122">
        <f>+C116+C117+C118+C119</f>
        <v>0</v>
      </c>
      <c r="D115" s="122">
        <f t="shared" ref="D115:G115" si="22">+D116+D117+D118+D119</f>
        <v>0</v>
      </c>
      <c r="E115" s="122">
        <f t="shared" si="22"/>
        <v>0</v>
      </c>
      <c r="F115" s="122">
        <f t="shared" si="22"/>
        <v>0</v>
      </c>
      <c r="G115" s="122">
        <f t="shared" si="22"/>
        <v>0</v>
      </c>
    </row>
    <row r="116" spans="1:13" ht="12" customHeight="1">
      <c r="A116" s="81" t="s">
        <v>94</v>
      </c>
      <c r="B116" s="22" t="s">
        <v>95</v>
      </c>
      <c r="C116" s="62"/>
      <c r="D116" s="62"/>
      <c r="E116" s="62"/>
      <c r="F116" s="62"/>
      <c r="G116" s="62"/>
    </row>
    <row r="117" spans="1:13" ht="12" customHeight="1">
      <c r="A117" s="81" t="s">
        <v>96</v>
      </c>
      <c r="B117" s="22" t="s">
        <v>97</v>
      </c>
      <c r="C117" s="62"/>
      <c r="D117" s="62"/>
      <c r="E117" s="62"/>
      <c r="F117" s="62"/>
      <c r="G117" s="62"/>
    </row>
    <row r="118" spans="1:13" ht="12" customHeight="1">
      <c r="A118" s="81" t="s">
        <v>98</v>
      </c>
      <c r="B118" s="22" t="s">
        <v>99</v>
      </c>
      <c r="C118" s="62"/>
      <c r="D118" s="62"/>
      <c r="E118" s="62"/>
      <c r="F118" s="62"/>
      <c r="G118" s="62"/>
    </row>
    <row r="119" spans="1:13" ht="12" customHeight="1" thickBot="1">
      <c r="A119" s="118" t="s">
        <v>100</v>
      </c>
      <c r="B119" s="65" t="s">
        <v>101</v>
      </c>
      <c r="C119" s="216"/>
      <c r="D119" s="62"/>
      <c r="E119" s="62"/>
      <c r="F119" s="62"/>
      <c r="G119" s="62"/>
    </row>
    <row r="120" spans="1:13" ht="12" customHeight="1" thickBot="1">
      <c r="A120" s="218" t="s">
        <v>43</v>
      </c>
      <c r="B120" s="24" t="s">
        <v>354</v>
      </c>
      <c r="C120" s="217"/>
      <c r="D120" s="215"/>
      <c r="E120" s="215"/>
      <c r="F120" s="215"/>
      <c r="G120" s="215"/>
    </row>
    <row r="121" spans="1:13" ht="15" customHeight="1" thickBot="1">
      <c r="A121" s="78" t="s">
        <v>51</v>
      </c>
      <c r="B121" s="24" t="s">
        <v>355</v>
      </c>
      <c r="C121" s="123">
        <f>+C100+C104+C109+C115</f>
        <v>0</v>
      </c>
      <c r="D121" s="123">
        <f t="shared" ref="D121:G121" si="23">+D100+D104+D109+D115</f>
        <v>0</v>
      </c>
      <c r="E121" s="123">
        <f t="shared" si="23"/>
        <v>0</v>
      </c>
      <c r="F121" s="123">
        <f t="shared" si="23"/>
        <v>0</v>
      </c>
      <c r="G121" s="123">
        <f t="shared" si="23"/>
        <v>0</v>
      </c>
      <c r="J121" s="124"/>
      <c r="K121" s="125"/>
      <c r="L121" s="125"/>
      <c r="M121" s="125"/>
    </row>
    <row r="122" spans="1:13" s="80" customFormat="1" ht="12.95" customHeight="1" thickBot="1">
      <c r="A122" s="126" t="s">
        <v>251</v>
      </c>
      <c r="B122" s="127" t="s">
        <v>356</v>
      </c>
      <c r="C122" s="123">
        <f>+C99+C121</f>
        <v>0</v>
      </c>
      <c r="D122" s="123">
        <f t="shared" ref="D122:G122" si="24">+D99+D121</f>
        <v>0</v>
      </c>
      <c r="E122" s="123">
        <f t="shared" si="24"/>
        <v>0</v>
      </c>
      <c r="F122" s="123">
        <f t="shared" si="24"/>
        <v>0</v>
      </c>
      <c r="G122" s="123">
        <f t="shared" si="24"/>
        <v>0</v>
      </c>
    </row>
    <row r="123" spans="1:13" ht="7.5" customHeight="1"/>
    <row r="124" spans="1:13">
      <c r="A124" s="367" t="s">
        <v>237</v>
      </c>
      <c r="B124" s="367"/>
      <c r="C124" s="367"/>
      <c r="D124" s="212"/>
      <c r="E124" s="212"/>
      <c r="F124" s="212"/>
      <c r="G124" s="212"/>
    </row>
    <row r="125" spans="1:13" ht="15" customHeight="1" thickBot="1">
      <c r="A125" s="364" t="s">
        <v>238</v>
      </c>
      <c r="B125" s="364"/>
      <c r="C125" s="70" t="s">
        <v>109</v>
      </c>
      <c r="D125" s="70" t="s">
        <v>109</v>
      </c>
      <c r="E125" s="70" t="s">
        <v>109</v>
      </c>
      <c r="F125" s="70" t="s">
        <v>109</v>
      </c>
      <c r="G125" s="70" t="s">
        <v>109</v>
      </c>
    </row>
    <row r="126" spans="1:13" ht="13.5" customHeight="1" thickBot="1">
      <c r="A126" s="78">
        <v>1</v>
      </c>
      <c r="B126" s="119" t="s">
        <v>239</v>
      </c>
      <c r="C126" s="59">
        <f>+C54-C99</f>
        <v>0</v>
      </c>
      <c r="D126" s="59" t="e">
        <f t="shared" ref="D126:G126" si="25">+D54-D99</f>
        <v>#REF!</v>
      </c>
      <c r="E126" s="59" t="e">
        <f t="shared" si="25"/>
        <v>#REF!</v>
      </c>
      <c r="F126" s="59" t="e">
        <f t="shared" si="25"/>
        <v>#REF!</v>
      </c>
      <c r="G126" s="59" t="e">
        <f t="shared" si="25"/>
        <v>#REF!</v>
      </c>
      <c r="H126" s="130"/>
    </row>
    <row r="127" spans="1:13" ht="27.75" customHeight="1" thickBot="1">
      <c r="A127" s="78" t="s">
        <v>10</v>
      </c>
      <c r="B127" s="119" t="s">
        <v>240</v>
      </c>
      <c r="C127" s="59">
        <f>+C77-C121</f>
        <v>0</v>
      </c>
      <c r="D127" s="59">
        <f t="shared" ref="D127:G127" si="26">+D77-D121</f>
        <v>0</v>
      </c>
      <c r="E127" s="59">
        <f t="shared" si="26"/>
        <v>0</v>
      </c>
      <c r="F127" s="59">
        <f t="shared" si="26"/>
        <v>0</v>
      </c>
      <c r="G127" s="59">
        <f t="shared" si="26"/>
        <v>0</v>
      </c>
    </row>
  </sheetData>
  <mergeCells count="6">
    <mergeCell ref="A125:B125"/>
    <mergeCell ref="A1:C1"/>
    <mergeCell ref="A2:B2"/>
    <mergeCell ref="A80:C80"/>
    <mergeCell ref="A81:B81"/>
    <mergeCell ref="A124:C124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CE,Félkövér"&amp;12VÖLGYSÉGI ÖNKORMÁNYZATOK TÁRSULÁSA
2018. ÉVI KÖLTSÉGVETÉSÁLLAMI (ÁLLAMIGAZGATÁSI) FELADATOK MÉRLEGE&amp;R&amp;"Times New Roman CE,Félkövér dőlt" 1.4. melléklet </oddHeader>
  </headerFooter>
  <rowBreaks count="1" manualBreakCount="1">
    <brk id="79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M65"/>
  <sheetViews>
    <sheetView view="pageBreakPreview" topLeftCell="A31" zoomScale="130" zoomScaleNormal="115" zoomScaleSheetLayoutView="130" workbookViewId="0">
      <selection activeCell="B32" sqref="B32:H32"/>
    </sheetView>
  </sheetViews>
  <sheetFormatPr defaultRowHeight="12.75"/>
  <cols>
    <col min="1" max="1" width="5.85546875" style="57" customWidth="1"/>
    <col min="2" max="2" width="47.28515625" style="136" customWidth="1"/>
    <col min="3" max="3" width="14" style="57" customWidth="1"/>
    <col min="4" max="7" width="14" style="57" hidden="1" customWidth="1"/>
    <col min="8" max="8" width="47.28515625" style="57" customWidth="1"/>
    <col min="9" max="9" width="14" style="57" customWidth="1"/>
    <col min="10" max="13" width="14" style="57" hidden="1" customWidth="1"/>
    <col min="14" max="263" width="9.140625" style="57"/>
    <col min="264" max="264" width="5.85546875" style="57" customWidth="1"/>
    <col min="265" max="265" width="47.28515625" style="57" customWidth="1"/>
    <col min="266" max="266" width="14" style="57" customWidth="1"/>
    <col min="267" max="267" width="47.28515625" style="57" customWidth="1"/>
    <col min="268" max="268" width="14" style="57" customWidth="1"/>
    <col min="269" max="269" width="4.140625" style="57" customWidth="1"/>
    <col min="270" max="519" width="9.140625" style="57"/>
    <col min="520" max="520" width="5.85546875" style="57" customWidth="1"/>
    <col min="521" max="521" width="47.28515625" style="57" customWidth="1"/>
    <col min="522" max="522" width="14" style="57" customWidth="1"/>
    <col min="523" max="523" width="47.28515625" style="57" customWidth="1"/>
    <col min="524" max="524" width="14" style="57" customWidth="1"/>
    <col min="525" max="525" width="4.140625" style="57" customWidth="1"/>
    <col min="526" max="775" width="9.140625" style="57"/>
    <col min="776" max="776" width="5.85546875" style="57" customWidth="1"/>
    <col min="777" max="777" width="47.28515625" style="57" customWidth="1"/>
    <col min="778" max="778" width="14" style="57" customWidth="1"/>
    <col min="779" max="779" width="47.28515625" style="57" customWidth="1"/>
    <col min="780" max="780" width="14" style="57" customWidth="1"/>
    <col min="781" max="781" width="4.140625" style="57" customWidth="1"/>
    <col min="782" max="1031" width="9.140625" style="57"/>
    <col min="1032" max="1032" width="5.85546875" style="57" customWidth="1"/>
    <col min="1033" max="1033" width="47.28515625" style="57" customWidth="1"/>
    <col min="1034" max="1034" width="14" style="57" customWidth="1"/>
    <col min="1035" max="1035" width="47.28515625" style="57" customWidth="1"/>
    <col min="1036" max="1036" width="14" style="57" customWidth="1"/>
    <col min="1037" max="1037" width="4.140625" style="57" customWidth="1"/>
    <col min="1038" max="1287" width="9.140625" style="57"/>
    <col min="1288" max="1288" width="5.85546875" style="57" customWidth="1"/>
    <col min="1289" max="1289" width="47.28515625" style="57" customWidth="1"/>
    <col min="1290" max="1290" width="14" style="57" customWidth="1"/>
    <col min="1291" max="1291" width="47.28515625" style="57" customWidth="1"/>
    <col min="1292" max="1292" width="14" style="57" customWidth="1"/>
    <col min="1293" max="1293" width="4.140625" style="57" customWidth="1"/>
    <col min="1294" max="1543" width="9.140625" style="57"/>
    <col min="1544" max="1544" width="5.85546875" style="57" customWidth="1"/>
    <col min="1545" max="1545" width="47.28515625" style="57" customWidth="1"/>
    <col min="1546" max="1546" width="14" style="57" customWidth="1"/>
    <col min="1547" max="1547" width="47.28515625" style="57" customWidth="1"/>
    <col min="1548" max="1548" width="14" style="57" customWidth="1"/>
    <col min="1549" max="1549" width="4.140625" style="57" customWidth="1"/>
    <col min="1550" max="1799" width="9.140625" style="57"/>
    <col min="1800" max="1800" width="5.85546875" style="57" customWidth="1"/>
    <col min="1801" max="1801" width="47.28515625" style="57" customWidth="1"/>
    <col min="1802" max="1802" width="14" style="57" customWidth="1"/>
    <col min="1803" max="1803" width="47.28515625" style="57" customWidth="1"/>
    <col min="1804" max="1804" width="14" style="57" customWidth="1"/>
    <col min="1805" max="1805" width="4.140625" style="57" customWidth="1"/>
    <col min="1806" max="2055" width="9.140625" style="57"/>
    <col min="2056" max="2056" width="5.85546875" style="57" customWidth="1"/>
    <col min="2057" max="2057" width="47.28515625" style="57" customWidth="1"/>
    <col min="2058" max="2058" width="14" style="57" customWidth="1"/>
    <col min="2059" max="2059" width="47.28515625" style="57" customWidth="1"/>
    <col min="2060" max="2060" width="14" style="57" customWidth="1"/>
    <col min="2061" max="2061" width="4.140625" style="57" customWidth="1"/>
    <col min="2062" max="2311" width="9.140625" style="57"/>
    <col min="2312" max="2312" width="5.85546875" style="57" customWidth="1"/>
    <col min="2313" max="2313" width="47.28515625" style="57" customWidth="1"/>
    <col min="2314" max="2314" width="14" style="57" customWidth="1"/>
    <col min="2315" max="2315" width="47.28515625" style="57" customWidth="1"/>
    <col min="2316" max="2316" width="14" style="57" customWidth="1"/>
    <col min="2317" max="2317" width="4.140625" style="57" customWidth="1"/>
    <col min="2318" max="2567" width="9.140625" style="57"/>
    <col min="2568" max="2568" width="5.85546875" style="57" customWidth="1"/>
    <col min="2569" max="2569" width="47.28515625" style="57" customWidth="1"/>
    <col min="2570" max="2570" width="14" style="57" customWidth="1"/>
    <col min="2571" max="2571" width="47.28515625" style="57" customWidth="1"/>
    <col min="2572" max="2572" width="14" style="57" customWidth="1"/>
    <col min="2573" max="2573" width="4.140625" style="57" customWidth="1"/>
    <col min="2574" max="2823" width="9.140625" style="57"/>
    <col min="2824" max="2824" width="5.85546875" style="57" customWidth="1"/>
    <col min="2825" max="2825" width="47.28515625" style="57" customWidth="1"/>
    <col min="2826" max="2826" width="14" style="57" customWidth="1"/>
    <col min="2827" max="2827" width="47.28515625" style="57" customWidth="1"/>
    <col min="2828" max="2828" width="14" style="57" customWidth="1"/>
    <col min="2829" max="2829" width="4.140625" style="57" customWidth="1"/>
    <col min="2830" max="3079" width="9.140625" style="57"/>
    <col min="3080" max="3080" width="5.85546875" style="57" customWidth="1"/>
    <col min="3081" max="3081" width="47.28515625" style="57" customWidth="1"/>
    <col min="3082" max="3082" width="14" style="57" customWidth="1"/>
    <col min="3083" max="3083" width="47.28515625" style="57" customWidth="1"/>
    <col min="3084" max="3084" width="14" style="57" customWidth="1"/>
    <col min="3085" max="3085" width="4.140625" style="57" customWidth="1"/>
    <col min="3086" max="3335" width="9.140625" style="57"/>
    <col min="3336" max="3336" width="5.85546875" style="57" customWidth="1"/>
    <col min="3337" max="3337" width="47.28515625" style="57" customWidth="1"/>
    <col min="3338" max="3338" width="14" style="57" customWidth="1"/>
    <col min="3339" max="3339" width="47.28515625" style="57" customWidth="1"/>
    <col min="3340" max="3340" width="14" style="57" customWidth="1"/>
    <col min="3341" max="3341" width="4.140625" style="57" customWidth="1"/>
    <col min="3342" max="3591" width="9.140625" style="57"/>
    <col min="3592" max="3592" width="5.85546875" style="57" customWidth="1"/>
    <col min="3593" max="3593" width="47.28515625" style="57" customWidth="1"/>
    <col min="3594" max="3594" width="14" style="57" customWidth="1"/>
    <col min="3595" max="3595" width="47.28515625" style="57" customWidth="1"/>
    <col min="3596" max="3596" width="14" style="57" customWidth="1"/>
    <col min="3597" max="3597" width="4.140625" style="57" customWidth="1"/>
    <col min="3598" max="3847" width="9.140625" style="57"/>
    <col min="3848" max="3848" width="5.85546875" style="57" customWidth="1"/>
    <col min="3849" max="3849" width="47.28515625" style="57" customWidth="1"/>
    <col min="3850" max="3850" width="14" style="57" customWidth="1"/>
    <col min="3851" max="3851" width="47.28515625" style="57" customWidth="1"/>
    <col min="3852" max="3852" width="14" style="57" customWidth="1"/>
    <col min="3853" max="3853" width="4.140625" style="57" customWidth="1"/>
    <col min="3854" max="4103" width="9.140625" style="57"/>
    <col min="4104" max="4104" width="5.85546875" style="57" customWidth="1"/>
    <col min="4105" max="4105" width="47.28515625" style="57" customWidth="1"/>
    <col min="4106" max="4106" width="14" style="57" customWidth="1"/>
    <col min="4107" max="4107" width="47.28515625" style="57" customWidth="1"/>
    <col min="4108" max="4108" width="14" style="57" customWidth="1"/>
    <col min="4109" max="4109" width="4.140625" style="57" customWidth="1"/>
    <col min="4110" max="4359" width="9.140625" style="57"/>
    <col min="4360" max="4360" width="5.85546875" style="57" customWidth="1"/>
    <col min="4361" max="4361" width="47.28515625" style="57" customWidth="1"/>
    <col min="4362" max="4362" width="14" style="57" customWidth="1"/>
    <col min="4363" max="4363" width="47.28515625" style="57" customWidth="1"/>
    <col min="4364" max="4364" width="14" style="57" customWidth="1"/>
    <col min="4365" max="4365" width="4.140625" style="57" customWidth="1"/>
    <col min="4366" max="4615" width="9.140625" style="57"/>
    <col min="4616" max="4616" width="5.85546875" style="57" customWidth="1"/>
    <col min="4617" max="4617" width="47.28515625" style="57" customWidth="1"/>
    <col min="4618" max="4618" width="14" style="57" customWidth="1"/>
    <col min="4619" max="4619" width="47.28515625" style="57" customWidth="1"/>
    <col min="4620" max="4620" width="14" style="57" customWidth="1"/>
    <col min="4621" max="4621" width="4.140625" style="57" customWidth="1"/>
    <col min="4622" max="4871" width="9.140625" style="57"/>
    <col min="4872" max="4872" width="5.85546875" style="57" customWidth="1"/>
    <col min="4873" max="4873" width="47.28515625" style="57" customWidth="1"/>
    <col min="4874" max="4874" width="14" style="57" customWidth="1"/>
    <col min="4875" max="4875" width="47.28515625" style="57" customWidth="1"/>
    <col min="4876" max="4876" width="14" style="57" customWidth="1"/>
    <col min="4877" max="4877" width="4.140625" style="57" customWidth="1"/>
    <col min="4878" max="5127" width="9.140625" style="57"/>
    <col min="5128" max="5128" width="5.85546875" style="57" customWidth="1"/>
    <col min="5129" max="5129" width="47.28515625" style="57" customWidth="1"/>
    <col min="5130" max="5130" width="14" style="57" customWidth="1"/>
    <col min="5131" max="5131" width="47.28515625" style="57" customWidth="1"/>
    <col min="5132" max="5132" width="14" style="57" customWidth="1"/>
    <col min="5133" max="5133" width="4.140625" style="57" customWidth="1"/>
    <col min="5134" max="5383" width="9.140625" style="57"/>
    <col min="5384" max="5384" width="5.85546875" style="57" customWidth="1"/>
    <col min="5385" max="5385" width="47.28515625" style="57" customWidth="1"/>
    <col min="5386" max="5386" width="14" style="57" customWidth="1"/>
    <col min="5387" max="5387" width="47.28515625" style="57" customWidth="1"/>
    <col min="5388" max="5388" width="14" style="57" customWidth="1"/>
    <col min="5389" max="5389" width="4.140625" style="57" customWidth="1"/>
    <col min="5390" max="5639" width="9.140625" style="57"/>
    <col min="5640" max="5640" width="5.85546875" style="57" customWidth="1"/>
    <col min="5641" max="5641" width="47.28515625" style="57" customWidth="1"/>
    <col min="5642" max="5642" width="14" style="57" customWidth="1"/>
    <col min="5643" max="5643" width="47.28515625" style="57" customWidth="1"/>
    <col min="5644" max="5644" width="14" style="57" customWidth="1"/>
    <col min="5645" max="5645" width="4.140625" style="57" customWidth="1"/>
    <col min="5646" max="5895" width="9.140625" style="57"/>
    <col min="5896" max="5896" width="5.85546875" style="57" customWidth="1"/>
    <col min="5897" max="5897" width="47.28515625" style="57" customWidth="1"/>
    <col min="5898" max="5898" width="14" style="57" customWidth="1"/>
    <col min="5899" max="5899" width="47.28515625" style="57" customWidth="1"/>
    <col min="5900" max="5900" width="14" style="57" customWidth="1"/>
    <col min="5901" max="5901" width="4.140625" style="57" customWidth="1"/>
    <col min="5902" max="6151" width="9.140625" style="57"/>
    <col min="6152" max="6152" width="5.85546875" style="57" customWidth="1"/>
    <col min="6153" max="6153" width="47.28515625" style="57" customWidth="1"/>
    <col min="6154" max="6154" width="14" style="57" customWidth="1"/>
    <col min="6155" max="6155" width="47.28515625" style="57" customWidth="1"/>
    <col min="6156" max="6156" width="14" style="57" customWidth="1"/>
    <col min="6157" max="6157" width="4.140625" style="57" customWidth="1"/>
    <col min="6158" max="6407" width="9.140625" style="57"/>
    <col min="6408" max="6408" width="5.85546875" style="57" customWidth="1"/>
    <col min="6409" max="6409" width="47.28515625" style="57" customWidth="1"/>
    <col min="6410" max="6410" width="14" style="57" customWidth="1"/>
    <col min="6411" max="6411" width="47.28515625" style="57" customWidth="1"/>
    <col min="6412" max="6412" width="14" style="57" customWidth="1"/>
    <col min="6413" max="6413" width="4.140625" style="57" customWidth="1"/>
    <col min="6414" max="6663" width="9.140625" style="57"/>
    <col min="6664" max="6664" width="5.85546875" style="57" customWidth="1"/>
    <col min="6665" max="6665" width="47.28515625" style="57" customWidth="1"/>
    <col min="6666" max="6666" width="14" style="57" customWidth="1"/>
    <col min="6667" max="6667" width="47.28515625" style="57" customWidth="1"/>
    <col min="6668" max="6668" width="14" style="57" customWidth="1"/>
    <col min="6669" max="6669" width="4.140625" style="57" customWidth="1"/>
    <col min="6670" max="6919" width="9.140625" style="57"/>
    <col min="6920" max="6920" width="5.85546875" style="57" customWidth="1"/>
    <col min="6921" max="6921" width="47.28515625" style="57" customWidth="1"/>
    <col min="6922" max="6922" width="14" style="57" customWidth="1"/>
    <col min="6923" max="6923" width="47.28515625" style="57" customWidth="1"/>
    <col min="6924" max="6924" width="14" style="57" customWidth="1"/>
    <col min="6925" max="6925" width="4.140625" style="57" customWidth="1"/>
    <col min="6926" max="7175" width="9.140625" style="57"/>
    <col min="7176" max="7176" width="5.85546875" style="57" customWidth="1"/>
    <col min="7177" max="7177" width="47.28515625" style="57" customWidth="1"/>
    <col min="7178" max="7178" width="14" style="57" customWidth="1"/>
    <col min="7179" max="7179" width="47.28515625" style="57" customWidth="1"/>
    <col min="7180" max="7180" width="14" style="57" customWidth="1"/>
    <col min="7181" max="7181" width="4.140625" style="57" customWidth="1"/>
    <col min="7182" max="7431" width="9.140625" style="57"/>
    <col min="7432" max="7432" width="5.85546875" style="57" customWidth="1"/>
    <col min="7433" max="7433" width="47.28515625" style="57" customWidth="1"/>
    <col min="7434" max="7434" width="14" style="57" customWidth="1"/>
    <col min="7435" max="7435" width="47.28515625" style="57" customWidth="1"/>
    <col min="7436" max="7436" width="14" style="57" customWidth="1"/>
    <col min="7437" max="7437" width="4.140625" style="57" customWidth="1"/>
    <col min="7438" max="7687" width="9.140625" style="57"/>
    <col min="7688" max="7688" width="5.85546875" style="57" customWidth="1"/>
    <col min="7689" max="7689" width="47.28515625" style="57" customWidth="1"/>
    <col min="7690" max="7690" width="14" style="57" customWidth="1"/>
    <col min="7691" max="7691" width="47.28515625" style="57" customWidth="1"/>
    <col min="7692" max="7692" width="14" style="57" customWidth="1"/>
    <col min="7693" max="7693" width="4.140625" style="57" customWidth="1"/>
    <col min="7694" max="7943" width="9.140625" style="57"/>
    <col min="7944" max="7944" width="5.85546875" style="57" customWidth="1"/>
    <col min="7945" max="7945" width="47.28515625" style="57" customWidth="1"/>
    <col min="7946" max="7946" width="14" style="57" customWidth="1"/>
    <col min="7947" max="7947" width="47.28515625" style="57" customWidth="1"/>
    <col min="7948" max="7948" width="14" style="57" customWidth="1"/>
    <col min="7949" max="7949" width="4.140625" style="57" customWidth="1"/>
    <col min="7950" max="8199" width="9.140625" style="57"/>
    <col min="8200" max="8200" width="5.85546875" style="57" customWidth="1"/>
    <col min="8201" max="8201" width="47.28515625" style="57" customWidth="1"/>
    <col min="8202" max="8202" width="14" style="57" customWidth="1"/>
    <col min="8203" max="8203" width="47.28515625" style="57" customWidth="1"/>
    <col min="8204" max="8204" width="14" style="57" customWidth="1"/>
    <col min="8205" max="8205" width="4.140625" style="57" customWidth="1"/>
    <col min="8206" max="8455" width="9.140625" style="57"/>
    <col min="8456" max="8456" width="5.85546875" style="57" customWidth="1"/>
    <col min="8457" max="8457" width="47.28515625" style="57" customWidth="1"/>
    <col min="8458" max="8458" width="14" style="57" customWidth="1"/>
    <col min="8459" max="8459" width="47.28515625" style="57" customWidth="1"/>
    <col min="8460" max="8460" width="14" style="57" customWidth="1"/>
    <col min="8461" max="8461" width="4.140625" style="57" customWidth="1"/>
    <col min="8462" max="8711" width="9.140625" style="57"/>
    <col min="8712" max="8712" width="5.85546875" style="57" customWidth="1"/>
    <col min="8713" max="8713" width="47.28515625" style="57" customWidth="1"/>
    <col min="8714" max="8714" width="14" style="57" customWidth="1"/>
    <col min="8715" max="8715" width="47.28515625" style="57" customWidth="1"/>
    <col min="8716" max="8716" width="14" style="57" customWidth="1"/>
    <col min="8717" max="8717" width="4.140625" style="57" customWidth="1"/>
    <col min="8718" max="8967" width="9.140625" style="57"/>
    <col min="8968" max="8968" width="5.85546875" style="57" customWidth="1"/>
    <col min="8969" max="8969" width="47.28515625" style="57" customWidth="1"/>
    <col min="8970" max="8970" width="14" style="57" customWidth="1"/>
    <col min="8971" max="8971" width="47.28515625" style="57" customWidth="1"/>
    <col min="8972" max="8972" width="14" style="57" customWidth="1"/>
    <col min="8973" max="8973" width="4.140625" style="57" customWidth="1"/>
    <col min="8974" max="9223" width="9.140625" style="57"/>
    <col min="9224" max="9224" width="5.85546875" style="57" customWidth="1"/>
    <col min="9225" max="9225" width="47.28515625" style="57" customWidth="1"/>
    <col min="9226" max="9226" width="14" style="57" customWidth="1"/>
    <col min="9227" max="9227" width="47.28515625" style="57" customWidth="1"/>
    <col min="9228" max="9228" width="14" style="57" customWidth="1"/>
    <col min="9229" max="9229" width="4.140625" style="57" customWidth="1"/>
    <col min="9230" max="9479" width="9.140625" style="57"/>
    <col min="9480" max="9480" width="5.85546875" style="57" customWidth="1"/>
    <col min="9481" max="9481" width="47.28515625" style="57" customWidth="1"/>
    <col min="9482" max="9482" width="14" style="57" customWidth="1"/>
    <col min="9483" max="9483" width="47.28515625" style="57" customWidth="1"/>
    <col min="9484" max="9484" width="14" style="57" customWidth="1"/>
    <col min="9485" max="9485" width="4.140625" style="57" customWidth="1"/>
    <col min="9486" max="9735" width="9.140625" style="57"/>
    <col min="9736" max="9736" width="5.85546875" style="57" customWidth="1"/>
    <col min="9737" max="9737" width="47.28515625" style="57" customWidth="1"/>
    <col min="9738" max="9738" width="14" style="57" customWidth="1"/>
    <col min="9739" max="9739" width="47.28515625" style="57" customWidth="1"/>
    <col min="9740" max="9740" width="14" style="57" customWidth="1"/>
    <col min="9741" max="9741" width="4.140625" style="57" customWidth="1"/>
    <col min="9742" max="9991" width="9.140625" style="57"/>
    <col min="9992" max="9992" width="5.85546875" style="57" customWidth="1"/>
    <col min="9993" max="9993" width="47.28515625" style="57" customWidth="1"/>
    <col min="9994" max="9994" width="14" style="57" customWidth="1"/>
    <col min="9995" max="9995" width="47.28515625" style="57" customWidth="1"/>
    <col min="9996" max="9996" width="14" style="57" customWidth="1"/>
    <col min="9997" max="9997" width="4.140625" style="57" customWidth="1"/>
    <col min="9998" max="10247" width="9.140625" style="57"/>
    <col min="10248" max="10248" width="5.85546875" style="57" customWidth="1"/>
    <col min="10249" max="10249" width="47.28515625" style="57" customWidth="1"/>
    <col min="10250" max="10250" width="14" style="57" customWidth="1"/>
    <col min="10251" max="10251" width="47.28515625" style="57" customWidth="1"/>
    <col min="10252" max="10252" width="14" style="57" customWidth="1"/>
    <col min="10253" max="10253" width="4.140625" style="57" customWidth="1"/>
    <col min="10254" max="10503" width="9.140625" style="57"/>
    <col min="10504" max="10504" width="5.85546875" style="57" customWidth="1"/>
    <col min="10505" max="10505" width="47.28515625" style="57" customWidth="1"/>
    <col min="10506" max="10506" width="14" style="57" customWidth="1"/>
    <col min="10507" max="10507" width="47.28515625" style="57" customWidth="1"/>
    <col min="10508" max="10508" width="14" style="57" customWidth="1"/>
    <col min="10509" max="10509" width="4.140625" style="57" customWidth="1"/>
    <col min="10510" max="10759" width="9.140625" style="57"/>
    <col min="10760" max="10760" width="5.85546875" style="57" customWidth="1"/>
    <col min="10761" max="10761" width="47.28515625" style="57" customWidth="1"/>
    <col min="10762" max="10762" width="14" style="57" customWidth="1"/>
    <col min="10763" max="10763" width="47.28515625" style="57" customWidth="1"/>
    <col min="10764" max="10764" width="14" style="57" customWidth="1"/>
    <col min="10765" max="10765" width="4.140625" style="57" customWidth="1"/>
    <col min="10766" max="11015" width="9.140625" style="57"/>
    <col min="11016" max="11016" width="5.85546875" style="57" customWidth="1"/>
    <col min="11017" max="11017" width="47.28515625" style="57" customWidth="1"/>
    <col min="11018" max="11018" width="14" style="57" customWidth="1"/>
    <col min="11019" max="11019" width="47.28515625" style="57" customWidth="1"/>
    <col min="11020" max="11020" width="14" style="57" customWidth="1"/>
    <col min="11021" max="11021" width="4.140625" style="57" customWidth="1"/>
    <col min="11022" max="11271" width="9.140625" style="57"/>
    <col min="11272" max="11272" width="5.85546875" style="57" customWidth="1"/>
    <col min="11273" max="11273" width="47.28515625" style="57" customWidth="1"/>
    <col min="11274" max="11274" width="14" style="57" customWidth="1"/>
    <col min="11275" max="11275" width="47.28515625" style="57" customWidth="1"/>
    <col min="11276" max="11276" width="14" style="57" customWidth="1"/>
    <col min="11277" max="11277" width="4.140625" style="57" customWidth="1"/>
    <col min="11278" max="11527" width="9.140625" style="57"/>
    <col min="11528" max="11528" width="5.85546875" style="57" customWidth="1"/>
    <col min="11529" max="11529" width="47.28515625" style="57" customWidth="1"/>
    <col min="11530" max="11530" width="14" style="57" customWidth="1"/>
    <col min="11531" max="11531" width="47.28515625" style="57" customWidth="1"/>
    <col min="11532" max="11532" width="14" style="57" customWidth="1"/>
    <col min="11533" max="11533" width="4.140625" style="57" customWidth="1"/>
    <col min="11534" max="11783" width="9.140625" style="57"/>
    <col min="11784" max="11784" width="5.85546875" style="57" customWidth="1"/>
    <col min="11785" max="11785" width="47.28515625" style="57" customWidth="1"/>
    <col min="11786" max="11786" width="14" style="57" customWidth="1"/>
    <col min="11787" max="11787" width="47.28515625" style="57" customWidth="1"/>
    <col min="11788" max="11788" width="14" style="57" customWidth="1"/>
    <col min="11789" max="11789" width="4.140625" style="57" customWidth="1"/>
    <col min="11790" max="12039" width="9.140625" style="57"/>
    <col min="12040" max="12040" width="5.85546875" style="57" customWidth="1"/>
    <col min="12041" max="12041" width="47.28515625" style="57" customWidth="1"/>
    <col min="12042" max="12042" width="14" style="57" customWidth="1"/>
    <col min="12043" max="12043" width="47.28515625" style="57" customWidth="1"/>
    <col min="12044" max="12044" width="14" style="57" customWidth="1"/>
    <col min="12045" max="12045" width="4.140625" style="57" customWidth="1"/>
    <col min="12046" max="12295" width="9.140625" style="57"/>
    <col min="12296" max="12296" width="5.85546875" style="57" customWidth="1"/>
    <col min="12297" max="12297" width="47.28515625" style="57" customWidth="1"/>
    <col min="12298" max="12298" width="14" style="57" customWidth="1"/>
    <col min="12299" max="12299" width="47.28515625" style="57" customWidth="1"/>
    <col min="12300" max="12300" width="14" style="57" customWidth="1"/>
    <col min="12301" max="12301" width="4.140625" style="57" customWidth="1"/>
    <col min="12302" max="12551" width="9.140625" style="57"/>
    <col min="12552" max="12552" width="5.85546875" style="57" customWidth="1"/>
    <col min="12553" max="12553" width="47.28515625" style="57" customWidth="1"/>
    <col min="12554" max="12554" width="14" style="57" customWidth="1"/>
    <col min="12555" max="12555" width="47.28515625" style="57" customWidth="1"/>
    <col min="12556" max="12556" width="14" style="57" customWidth="1"/>
    <col min="12557" max="12557" width="4.140625" style="57" customWidth="1"/>
    <col min="12558" max="12807" width="9.140625" style="57"/>
    <col min="12808" max="12808" width="5.85546875" style="57" customWidth="1"/>
    <col min="12809" max="12809" width="47.28515625" style="57" customWidth="1"/>
    <col min="12810" max="12810" width="14" style="57" customWidth="1"/>
    <col min="12811" max="12811" width="47.28515625" style="57" customWidth="1"/>
    <col min="12812" max="12812" width="14" style="57" customWidth="1"/>
    <col min="12813" max="12813" width="4.140625" style="57" customWidth="1"/>
    <col min="12814" max="13063" width="9.140625" style="57"/>
    <col min="13064" max="13064" width="5.85546875" style="57" customWidth="1"/>
    <col min="13065" max="13065" width="47.28515625" style="57" customWidth="1"/>
    <col min="13066" max="13066" width="14" style="57" customWidth="1"/>
    <col min="13067" max="13067" width="47.28515625" style="57" customWidth="1"/>
    <col min="13068" max="13068" width="14" style="57" customWidth="1"/>
    <col min="13069" max="13069" width="4.140625" style="57" customWidth="1"/>
    <col min="13070" max="13319" width="9.140625" style="57"/>
    <col min="13320" max="13320" width="5.85546875" style="57" customWidth="1"/>
    <col min="13321" max="13321" width="47.28515625" style="57" customWidth="1"/>
    <col min="13322" max="13322" width="14" style="57" customWidth="1"/>
    <col min="13323" max="13323" width="47.28515625" style="57" customWidth="1"/>
    <col min="13324" max="13324" width="14" style="57" customWidth="1"/>
    <col min="13325" max="13325" width="4.140625" style="57" customWidth="1"/>
    <col min="13326" max="13575" width="9.140625" style="57"/>
    <col min="13576" max="13576" width="5.85546875" style="57" customWidth="1"/>
    <col min="13577" max="13577" width="47.28515625" style="57" customWidth="1"/>
    <col min="13578" max="13578" width="14" style="57" customWidth="1"/>
    <col min="13579" max="13579" width="47.28515625" style="57" customWidth="1"/>
    <col min="13580" max="13580" width="14" style="57" customWidth="1"/>
    <col min="13581" max="13581" width="4.140625" style="57" customWidth="1"/>
    <col min="13582" max="13831" width="9.140625" style="57"/>
    <col min="13832" max="13832" width="5.85546875" style="57" customWidth="1"/>
    <col min="13833" max="13833" width="47.28515625" style="57" customWidth="1"/>
    <col min="13834" max="13834" width="14" style="57" customWidth="1"/>
    <col min="13835" max="13835" width="47.28515625" style="57" customWidth="1"/>
    <col min="13836" max="13836" width="14" style="57" customWidth="1"/>
    <col min="13837" max="13837" width="4.140625" style="57" customWidth="1"/>
    <col min="13838" max="14087" width="9.140625" style="57"/>
    <col min="14088" max="14088" width="5.85546875" style="57" customWidth="1"/>
    <col min="14089" max="14089" width="47.28515625" style="57" customWidth="1"/>
    <col min="14090" max="14090" width="14" style="57" customWidth="1"/>
    <col min="14091" max="14091" width="47.28515625" style="57" customWidth="1"/>
    <col min="14092" max="14092" width="14" style="57" customWidth="1"/>
    <col min="14093" max="14093" width="4.140625" style="57" customWidth="1"/>
    <col min="14094" max="14343" width="9.140625" style="57"/>
    <col min="14344" max="14344" width="5.85546875" style="57" customWidth="1"/>
    <col min="14345" max="14345" width="47.28515625" style="57" customWidth="1"/>
    <col min="14346" max="14346" width="14" style="57" customWidth="1"/>
    <col min="14347" max="14347" width="47.28515625" style="57" customWidth="1"/>
    <col min="14348" max="14348" width="14" style="57" customWidth="1"/>
    <col min="14349" max="14349" width="4.140625" style="57" customWidth="1"/>
    <col min="14350" max="14599" width="9.140625" style="57"/>
    <col min="14600" max="14600" width="5.85546875" style="57" customWidth="1"/>
    <col min="14601" max="14601" width="47.28515625" style="57" customWidth="1"/>
    <col min="14602" max="14602" width="14" style="57" customWidth="1"/>
    <col min="14603" max="14603" width="47.28515625" style="57" customWidth="1"/>
    <col min="14604" max="14604" width="14" style="57" customWidth="1"/>
    <col min="14605" max="14605" width="4.140625" style="57" customWidth="1"/>
    <col min="14606" max="14855" width="9.140625" style="57"/>
    <col min="14856" max="14856" width="5.85546875" style="57" customWidth="1"/>
    <col min="14857" max="14857" width="47.28515625" style="57" customWidth="1"/>
    <col min="14858" max="14858" width="14" style="57" customWidth="1"/>
    <col min="14859" max="14859" width="47.28515625" style="57" customWidth="1"/>
    <col min="14860" max="14860" width="14" style="57" customWidth="1"/>
    <col min="14861" max="14861" width="4.140625" style="57" customWidth="1"/>
    <col min="14862" max="15111" width="9.140625" style="57"/>
    <col min="15112" max="15112" width="5.85546875" style="57" customWidth="1"/>
    <col min="15113" max="15113" width="47.28515625" style="57" customWidth="1"/>
    <col min="15114" max="15114" width="14" style="57" customWidth="1"/>
    <col min="15115" max="15115" width="47.28515625" style="57" customWidth="1"/>
    <col min="15116" max="15116" width="14" style="57" customWidth="1"/>
    <col min="15117" max="15117" width="4.140625" style="57" customWidth="1"/>
    <col min="15118" max="15367" width="9.140625" style="57"/>
    <col min="15368" max="15368" width="5.85546875" style="57" customWidth="1"/>
    <col min="15369" max="15369" width="47.28515625" style="57" customWidth="1"/>
    <col min="15370" max="15370" width="14" style="57" customWidth="1"/>
    <col min="15371" max="15371" width="47.28515625" style="57" customWidth="1"/>
    <col min="15372" max="15372" width="14" style="57" customWidth="1"/>
    <col min="15373" max="15373" width="4.140625" style="57" customWidth="1"/>
    <col min="15374" max="15623" width="9.140625" style="57"/>
    <col min="15624" max="15624" width="5.85546875" style="57" customWidth="1"/>
    <col min="15625" max="15625" width="47.28515625" style="57" customWidth="1"/>
    <col min="15626" max="15626" width="14" style="57" customWidth="1"/>
    <col min="15627" max="15627" width="47.28515625" style="57" customWidth="1"/>
    <col min="15628" max="15628" width="14" style="57" customWidth="1"/>
    <col min="15629" max="15629" width="4.140625" style="57" customWidth="1"/>
    <col min="15630" max="15879" width="9.140625" style="57"/>
    <col min="15880" max="15880" width="5.85546875" style="57" customWidth="1"/>
    <col min="15881" max="15881" width="47.28515625" style="57" customWidth="1"/>
    <col min="15882" max="15882" width="14" style="57" customWidth="1"/>
    <col min="15883" max="15883" width="47.28515625" style="57" customWidth="1"/>
    <col min="15884" max="15884" width="14" style="57" customWidth="1"/>
    <col min="15885" max="15885" width="4.140625" style="57" customWidth="1"/>
    <col min="15886" max="16135" width="9.140625" style="57"/>
    <col min="16136" max="16136" width="5.85546875" style="57" customWidth="1"/>
    <col min="16137" max="16137" width="47.28515625" style="57" customWidth="1"/>
    <col min="16138" max="16138" width="14" style="57" customWidth="1"/>
    <col min="16139" max="16139" width="47.28515625" style="57" customWidth="1"/>
    <col min="16140" max="16140" width="14" style="57" customWidth="1"/>
    <col min="16141" max="16141" width="4.140625" style="57" customWidth="1"/>
    <col min="16142" max="16384" width="9.140625" style="57"/>
  </cols>
  <sheetData>
    <row r="1" spans="1:13" ht="39.75" customHeight="1">
      <c r="B1" s="134" t="s">
        <v>454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4.25" thickBot="1">
      <c r="I2" s="70" t="s">
        <v>376</v>
      </c>
      <c r="J2" s="137" t="s">
        <v>242</v>
      </c>
      <c r="K2" s="137" t="s">
        <v>242</v>
      </c>
      <c r="L2" s="137" t="s">
        <v>242</v>
      </c>
      <c r="M2" s="137" t="s">
        <v>242</v>
      </c>
    </row>
    <row r="3" spans="1:13" ht="18" customHeight="1" thickBot="1">
      <c r="A3" s="368" t="s">
        <v>110</v>
      </c>
      <c r="B3" s="138" t="s">
        <v>3</v>
      </c>
      <c r="C3" s="139"/>
      <c r="D3" s="139"/>
      <c r="E3" s="139"/>
      <c r="F3" s="139"/>
      <c r="G3" s="139"/>
      <c r="H3" s="138" t="s">
        <v>53</v>
      </c>
      <c r="I3" s="140"/>
      <c r="J3" s="140"/>
      <c r="K3" s="140"/>
      <c r="L3" s="140"/>
      <c r="M3" s="140"/>
    </row>
    <row r="4" spans="1:13" s="142" customFormat="1" ht="35.25" customHeight="1" thickBot="1">
      <c r="A4" s="369"/>
      <c r="B4" s="141" t="s">
        <v>243</v>
      </c>
      <c r="C4" s="288" t="s">
        <v>427</v>
      </c>
      <c r="D4" s="73" t="s">
        <v>345</v>
      </c>
      <c r="E4" s="73" t="s">
        <v>346</v>
      </c>
      <c r="F4" s="73" t="s">
        <v>347</v>
      </c>
      <c r="G4" s="73" t="s">
        <v>346</v>
      </c>
      <c r="H4" s="141" t="s">
        <v>243</v>
      </c>
      <c r="I4" s="288" t="s">
        <v>427</v>
      </c>
      <c r="J4" s="73" t="s">
        <v>345</v>
      </c>
      <c r="K4" s="73" t="s">
        <v>346</v>
      </c>
      <c r="L4" s="73" t="s">
        <v>347</v>
      </c>
      <c r="M4" s="73" t="s">
        <v>346</v>
      </c>
    </row>
    <row r="5" spans="1:13" s="147" customFormat="1" ht="12" customHeight="1" thickBot="1">
      <c r="A5" s="143">
        <v>1</v>
      </c>
      <c r="B5" s="144">
        <v>2</v>
      </c>
      <c r="C5" s="145" t="s">
        <v>20</v>
      </c>
      <c r="D5" s="145" t="s">
        <v>20</v>
      </c>
      <c r="E5" s="145" t="s">
        <v>20</v>
      </c>
      <c r="F5" s="145" t="s">
        <v>20</v>
      </c>
      <c r="G5" s="145" t="s">
        <v>20</v>
      </c>
      <c r="H5" s="144" t="s">
        <v>22</v>
      </c>
      <c r="I5" s="146" t="s">
        <v>29</v>
      </c>
      <c r="J5" s="146" t="s">
        <v>29</v>
      </c>
      <c r="K5" s="146" t="s">
        <v>29</v>
      </c>
      <c r="L5" s="146" t="s">
        <v>29</v>
      </c>
      <c r="M5" s="146" t="s">
        <v>29</v>
      </c>
    </row>
    <row r="6" spans="1:13" ht="12.95" customHeight="1">
      <c r="A6" s="148" t="s">
        <v>4</v>
      </c>
      <c r="B6" s="149" t="s">
        <v>244</v>
      </c>
      <c r="C6" s="150">
        <f>'1.1.sz.mell.'!C5</f>
        <v>0</v>
      </c>
      <c r="D6" s="150" t="e">
        <f>'1.1.sz.mell.'!D5</f>
        <v>#REF!</v>
      </c>
      <c r="E6" s="150" t="e">
        <f>'1.1.sz.mell.'!E5</f>
        <v>#REF!</v>
      </c>
      <c r="F6" s="150" t="e">
        <f>'1.1.sz.mell.'!F5</f>
        <v>#REF!</v>
      </c>
      <c r="G6" s="150" t="e">
        <f>'1.1.sz.mell.'!G5</f>
        <v>#REF!</v>
      </c>
      <c r="H6" s="149" t="s">
        <v>245</v>
      </c>
      <c r="I6" s="151">
        <f>'1.1.sz.mell.'!C85</f>
        <v>141314000</v>
      </c>
      <c r="J6" s="151">
        <f>'1.1.sz.mell.'!D85</f>
        <v>0</v>
      </c>
      <c r="K6" s="151">
        <f>'1.1.sz.mell.'!E85</f>
        <v>0</v>
      </c>
      <c r="L6" s="151">
        <f>'1.1.sz.mell.'!F85</f>
        <v>0</v>
      </c>
      <c r="M6" s="151">
        <f>'1.1.sz.mell.'!G85</f>
        <v>0</v>
      </c>
    </row>
    <row r="7" spans="1:13" ht="12.95" customHeight="1">
      <c r="A7" s="152" t="s">
        <v>10</v>
      </c>
      <c r="B7" s="153" t="s">
        <v>246</v>
      </c>
      <c r="C7" s="154">
        <f>'1.1.sz.mell.'!C6</f>
        <v>129997340</v>
      </c>
      <c r="D7" s="154">
        <f>'1.1.sz.mell.'!D6</f>
        <v>0</v>
      </c>
      <c r="E7" s="154">
        <f>'1.1.sz.mell.'!E6</f>
        <v>0</v>
      </c>
      <c r="F7" s="154">
        <f>'1.1.sz.mell.'!F6</f>
        <v>0</v>
      </c>
      <c r="G7" s="154">
        <f>'1.1.sz.mell.'!G6</f>
        <v>0</v>
      </c>
      <c r="H7" s="153" t="s">
        <v>56</v>
      </c>
      <c r="I7" s="151">
        <f>'1.1.sz.mell.'!C86</f>
        <v>31739000</v>
      </c>
      <c r="J7" s="151">
        <f>'1.1.sz.mell.'!D86</f>
        <v>0</v>
      </c>
      <c r="K7" s="151">
        <f>'1.1.sz.mell.'!E86</f>
        <v>0</v>
      </c>
      <c r="L7" s="151">
        <f>'1.1.sz.mell.'!F86</f>
        <v>0</v>
      </c>
      <c r="M7" s="151">
        <f>'1.1.sz.mell.'!G86</f>
        <v>0</v>
      </c>
    </row>
    <row r="8" spans="1:13" ht="12.95" customHeight="1">
      <c r="A8" s="152" t="s">
        <v>20</v>
      </c>
      <c r="B8" s="153" t="s">
        <v>247</v>
      </c>
      <c r="C8" s="154"/>
      <c r="D8" s="154"/>
      <c r="E8" s="154"/>
      <c r="F8" s="154"/>
      <c r="G8" s="154"/>
      <c r="H8" s="153" t="s">
        <v>248</v>
      </c>
      <c r="I8" s="151">
        <f>'1.1.sz.mell.'!C87</f>
        <v>59658000</v>
      </c>
      <c r="J8" s="151">
        <f>'1.1.sz.mell.'!D87</f>
        <v>0</v>
      </c>
      <c r="K8" s="151">
        <f>'1.1.sz.mell.'!E87</f>
        <v>0</v>
      </c>
      <c r="L8" s="151">
        <f>'1.1.sz.mell.'!F87</f>
        <v>0</v>
      </c>
      <c r="M8" s="151">
        <f>'1.1.sz.mell.'!G87</f>
        <v>0</v>
      </c>
    </row>
    <row r="9" spans="1:13" ht="12.95" customHeight="1">
      <c r="A9" s="152" t="s">
        <v>22</v>
      </c>
      <c r="B9" s="153" t="s">
        <v>21</v>
      </c>
      <c r="C9" s="154">
        <f>'1.1.sz.mell.'!C20</f>
        <v>0</v>
      </c>
      <c r="D9" s="154">
        <f>'1.1.sz.mell.'!D20</f>
        <v>0</v>
      </c>
      <c r="E9" s="154">
        <f>'1.1.sz.mell.'!E20</f>
        <v>0</v>
      </c>
      <c r="F9" s="154">
        <f>'1.1.sz.mell.'!F20</f>
        <v>0</v>
      </c>
      <c r="G9" s="154">
        <f>'1.1.sz.mell.'!G20</f>
        <v>0</v>
      </c>
      <c r="H9" s="153" t="s">
        <v>58</v>
      </c>
      <c r="I9" s="151">
        <f>'1.1.sz.mell.'!C88</f>
        <v>0</v>
      </c>
      <c r="J9" s="151">
        <f>'1.1.sz.mell.'!D88</f>
        <v>0</v>
      </c>
      <c r="K9" s="151">
        <f>'1.1.sz.mell.'!E88</f>
        <v>0</v>
      </c>
      <c r="L9" s="151">
        <f>'1.1.sz.mell.'!F88</f>
        <v>0</v>
      </c>
      <c r="M9" s="151">
        <f>'1.1.sz.mell.'!G88</f>
        <v>0</v>
      </c>
    </row>
    <row r="10" spans="1:13" ht="12.95" customHeight="1">
      <c r="A10" s="152" t="s">
        <v>29</v>
      </c>
      <c r="B10" s="155" t="s">
        <v>38</v>
      </c>
      <c r="C10" s="154">
        <f>'1.1.sz.mell.'!C44</f>
        <v>0</v>
      </c>
      <c r="D10" s="154">
        <f>'1.1.sz.mell.'!D44</f>
        <v>0</v>
      </c>
      <c r="E10" s="154">
        <f>'1.1.sz.mell.'!E44</f>
        <v>0</v>
      </c>
      <c r="F10" s="154">
        <f>'1.1.sz.mell.'!F44</f>
        <v>0</v>
      </c>
      <c r="G10" s="154">
        <f>'1.1.sz.mell.'!G44</f>
        <v>0</v>
      </c>
      <c r="H10" s="153" t="s">
        <v>59</v>
      </c>
      <c r="I10" s="151">
        <f>'1.1.sz.mell.'!C89</f>
        <v>8033722</v>
      </c>
      <c r="J10" s="151">
        <f>'1.1.sz.mell.'!D89</f>
        <v>0</v>
      </c>
      <c r="K10" s="151">
        <f>'1.1.sz.mell.'!E89</f>
        <v>0</v>
      </c>
      <c r="L10" s="151">
        <f>'1.1.sz.mell.'!F89</f>
        <v>0</v>
      </c>
      <c r="M10" s="151">
        <f>'1.1.sz.mell.'!G89</f>
        <v>0</v>
      </c>
    </row>
    <row r="11" spans="1:13" ht="12.95" customHeight="1">
      <c r="A11" s="152" t="s">
        <v>37</v>
      </c>
      <c r="B11" s="153" t="s">
        <v>249</v>
      </c>
      <c r="C11" s="156"/>
      <c r="D11" s="156"/>
      <c r="E11" s="156"/>
      <c r="F11" s="156"/>
      <c r="G11" s="156"/>
      <c r="H11" s="153" t="s">
        <v>250</v>
      </c>
      <c r="I11" s="151">
        <f>'1.1.sz.mell.'!C96</f>
        <v>8168364</v>
      </c>
      <c r="J11" s="20"/>
      <c r="K11" s="20"/>
      <c r="L11" s="20"/>
      <c r="M11" s="20"/>
    </row>
    <row r="12" spans="1:13" ht="12.95" customHeight="1">
      <c r="A12" s="152" t="s">
        <v>39</v>
      </c>
      <c r="B12" s="153" t="s">
        <v>160</v>
      </c>
      <c r="C12" s="154">
        <f>'1.1.sz.mell.'!C27</f>
        <v>96580000</v>
      </c>
      <c r="D12" s="154">
        <f>'1.1.sz.mell.'!D27</f>
        <v>0</v>
      </c>
      <c r="E12" s="154">
        <f>'1.1.sz.mell.'!E27</f>
        <v>0</v>
      </c>
      <c r="F12" s="154">
        <f>'1.1.sz.mell.'!F27</f>
        <v>0</v>
      </c>
      <c r="G12" s="154">
        <f>'1.1.sz.mell.'!G27</f>
        <v>0</v>
      </c>
      <c r="H12" s="157"/>
      <c r="I12" s="20"/>
      <c r="J12" s="20"/>
      <c r="K12" s="20"/>
      <c r="L12" s="20"/>
      <c r="M12" s="20"/>
    </row>
    <row r="13" spans="1:13" ht="12.95" customHeight="1">
      <c r="A13" s="152" t="s">
        <v>41</v>
      </c>
      <c r="B13" s="157"/>
      <c r="C13" s="154"/>
      <c r="D13" s="154"/>
      <c r="E13" s="154"/>
      <c r="F13" s="154"/>
      <c r="G13" s="154"/>
      <c r="H13" s="157"/>
      <c r="I13" s="20"/>
      <c r="J13" s="20"/>
      <c r="K13" s="20"/>
      <c r="L13" s="20"/>
      <c r="M13" s="20"/>
    </row>
    <row r="14" spans="1:13" ht="12.95" customHeight="1">
      <c r="A14" s="152" t="s">
        <v>43</v>
      </c>
      <c r="B14" s="158"/>
      <c r="C14" s="156"/>
      <c r="D14" s="156"/>
      <c r="E14" s="156"/>
      <c r="F14" s="156"/>
      <c r="G14" s="156"/>
      <c r="H14" s="157"/>
      <c r="I14" s="20"/>
      <c r="J14" s="20"/>
      <c r="K14" s="20"/>
      <c r="L14" s="20"/>
      <c r="M14" s="20"/>
    </row>
    <row r="15" spans="1:13" ht="12.95" customHeight="1">
      <c r="A15" s="152" t="s">
        <v>51</v>
      </c>
      <c r="B15" s="157"/>
      <c r="C15" s="154"/>
      <c r="D15" s="154"/>
      <c r="E15" s="154"/>
      <c r="F15" s="154"/>
      <c r="G15" s="154"/>
      <c r="H15" s="157"/>
      <c r="I15" s="20"/>
      <c r="J15" s="20"/>
      <c r="K15" s="20"/>
      <c r="L15" s="20"/>
      <c r="M15" s="20"/>
    </row>
    <row r="16" spans="1:13" ht="12.95" customHeight="1">
      <c r="A16" s="152" t="s">
        <v>251</v>
      </c>
      <c r="B16" s="157"/>
      <c r="C16" s="154"/>
      <c r="D16" s="154"/>
      <c r="E16" s="154"/>
      <c r="F16" s="154"/>
      <c r="G16" s="154"/>
      <c r="H16" s="157"/>
      <c r="I16" s="20"/>
      <c r="J16" s="20"/>
      <c r="K16" s="20"/>
      <c r="L16" s="20"/>
      <c r="M16" s="20"/>
    </row>
    <row r="17" spans="1:13" ht="12.95" customHeight="1" thickBot="1">
      <c r="A17" s="152" t="s">
        <v>252</v>
      </c>
      <c r="B17" s="159"/>
      <c r="C17" s="160"/>
      <c r="D17" s="160"/>
      <c r="E17" s="160"/>
      <c r="F17" s="160"/>
      <c r="G17" s="160"/>
      <c r="H17" s="157"/>
      <c r="I17" s="161"/>
      <c r="J17" s="161"/>
      <c r="K17" s="161"/>
      <c r="L17" s="161"/>
      <c r="M17" s="161"/>
    </row>
    <row r="18" spans="1:13" ht="15.95" customHeight="1" thickBot="1">
      <c r="A18" s="162" t="s">
        <v>253</v>
      </c>
      <c r="B18" s="163" t="s">
        <v>254</v>
      </c>
      <c r="C18" s="164">
        <f>+C6+C7+C9+C10+C12+C13+C14+C15+C16+C17</f>
        <v>226577340</v>
      </c>
      <c r="D18" s="164" t="e">
        <f>+D6+D7+D9+D10+D12+D13+D14+D15+D16+D17</f>
        <v>#REF!</v>
      </c>
      <c r="E18" s="164" t="e">
        <f>+E6+E7+E9+E10+E12+E13+E14+E15+E16+E17</f>
        <v>#REF!</v>
      </c>
      <c r="F18" s="164" t="e">
        <f>+F6+F7+F9+F10+F12+F13+F14+F15+F16+F17</f>
        <v>#REF!</v>
      </c>
      <c r="G18" s="164" t="e">
        <f>+G6+G7+G9+G10+G12+G13+G14+G15+G16+G17</f>
        <v>#REF!</v>
      </c>
      <c r="H18" s="163" t="s">
        <v>255</v>
      </c>
      <c r="I18" s="16">
        <f>SUM(I6:I17)</f>
        <v>248913086</v>
      </c>
      <c r="J18" s="16">
        <f t="shared" ref="J18:M18" si="0">SUM(J6:J17)</f>
        <v>0</v>
      </c>
      <c r="K18" s="16">
        <f t="shared" si="0"/>
        <v>0</v>
      </c>
      <c r="L18" s="16">
        <f t="shared" si="0"/>
        <v>0</v>
      </c>
      <c r="M18" s="16">
        <f t="shared" si="0"/>
        <v>0</v>
      </c>
    </row>
    <row r="19" spans="1:13" ht="12.95" customHeight="1">
      <c r="A19" s="165" t="s">
        <v>256</v>
      </c>
      <c r="B19" s="166" t="s">
        <v>257</v>
      </c>
      <c r="C19" s="167">
        <f>+C20+C21+C22+C23</f>
        <v>22335746</v>
      </c>
      <c r="D19" s="167">
        <f>+D20+D21+D22+D23</f>
        <v>2001</v>
      </c>
      <c r="E19" s="167">
        <f>+E20+E21+E22+E23</f>
        <v>2001</v>
      </c>
      <c r="F19" s="167">
        <f>+F20+F21+F22+F23</f>
        <v>2001</v>
      </c>
      <c r="G19" s="167">
        <f>+G20+G21+G22+G23</f>
        <v>2001</v>
      </c>
      <c r="H19" s="168" t="s">
        <v>258</v>
      </c>
      <c r="I19" s="30"/>
      <c r="J19" s="30"/>
      <c r="K19" s="30"/>
      <c r="L19" s="30"/>
      <c r="M19" s="30"/>
    </row>
    <row r="20" spans="1:13" ht="12.95" customHeight="1">
      <c r="A20" s="169" t="s">
        <v>259</v>
      </c>
      <c r="B20" s="168" t="s">
        <v>260</v>
      </c>
      <c r="C20" s="170">
        <v>22335746</v>
      </c>
      <c r="D20" s="170">
        <v>2001</v>
      </c>
      <c r="E20" s="170">
        <v>2001</v>
      </c>
      <c r="F20" s="170">
        <v>2001</v>
      </c>
      <c r="G20" s="170">
        <v>2001</v>
      </c>
      <c r="H20" s="168" t="s">
        <v>261</v>
      </c>
      <c r="I20" s="48"/>
      <c r="J20" s="48"/>
      <c r="K20" s="48"/>
      <c r="L20" s="48"/>
      <c r="M20" s="48"/>
    </row>
    <row r="21" spans="1:13" ht="12.95" customHeight="1">
      <c r="A21" s="169" t="s">
        <v>262</v>
      </c>
      <c r="B21" s="168" t="s">
        <v>263</v>
      </c>
      <c r="C21" s="170"/>
      <c r="D21" s="170"/>
      <c r="E21" s="170"/>
      <c r="F21" s="170"/>
      <c r="G21" s="170"/>
      <c r="H21" s="168" t="s">
        <v>264</v>
      </c>
      <c r="I21" s="48"/>
      <c r="J21" s="48"/>
      <c r="K21" s="48"/>
      <c r="L21" s="48"/>
      <c r="M21" s="48"/>
    </row>
    <row r="22" spans="1:13" ht="12.95" customHeight="1">
      <c r="A22" s="169" t="s">
        <v>265</v>
      </c>
      <c r="B22" s="168" t="s">
        <v>266</v>
      </c>
      <c r="C22" s="170"/>
      <c r="D22" s="170"/>
      <c r="E22" s="170"/>
      <c r="F22" s="170"/>
      <c r="G22" s="170"/>
      <c r="H22" s="168" t="s">
        <v>267</v>
      </c>
      <c r="I22" s="48"/>
      <c r="J22" s="48"/>
      <c r="K22" s="48"/>
      <c r="L22" s="48"/>
      <c r="M22" s="48"/>
    </row>
    <row r="23" spans="1:13" ht="12.95" customHeight="1">
      <c r="A23" s="169" t="s">
        <v>268</v>
      </c>
      <c r="B23" s="168" t="s">
        <v>269</v>
      </c>
      <c r="C23" s="170"/>
      <c r="D23" s="170"/>
      <c r="E23" s="170"/>
      <c r="F23" s="170"/>
      <c r="G23" s="170"/>
      <c r="H23" s="166" t="s">
        <v>270</v>
      </c>
      <c r="I23" s="48"/>
      <c r="J23" s="48"/>
      <c r="K23" s="48"/>
      <c r="L23" s="48"/>
      <c r="M23" s="48"/>
    </row>
    <row r="24" spans="1:13" ht="12.95" customHeight="1">
      <c r="A24" s="169" t="s">
        <v>271</v>
      </c>
      <c r="B24" s="168" t="s">
        <v>272</v>
      </c>
      <c r="C24" s="171">
        <f>+C25+C26</f>
        <v>0</v>
      </c>
      <c r="D24" s="171">
        <f>+D25+D26</f>
        <v>0</v>
      </c>
      <c r="E24" s="171">
        <f>+E25+E26</f>
        <v>0</v>
      </c>
      <c r="F24" s="171">
        <f>+F25+F26</f>
        <v>0</v>
      </c>
      <c r="G24" s="171">
        <f>+G25+G26</f>
        <v>0</v>
      </c>
      <c r="H24" s="168" t="s">
        <v>273</v>
      </c>
      <c r="I24" s="48"/>
      <c r="J24" s="48"/>
      <c r="K24" s="48"/>
      <c r="L24" s="48"/>
      <c r="M24" s="48"/>
    </row>
    <row r="25" spans="1:13" ht="12.95" customHeight="1">
      <c r="A25" s="165" t="s">
        <v>274</v>
      </c>
      <c r="B25" s="166" t="s">
        <v>275</v>
      </c>
      <c r="C25" s="172"/>
      <c r="D25" s="172"/>
      <c r="E25" s="172"/>
      <c r="F25" s="172"/>
      <c r="G25" s="172"/>
      <c r="H25" s="149" t="s">
        <v>276</v>
      </c>
      <c r="I25" s="30"/>
      <c r="J25" s="30"/>
      <c r="K25" s="30"/>
      <c r="L25" s="30"/>
      <c r="M25" s="30"/>
    </row>
    <row r="26" spans="1:13" ht="12.95" customHeight="1" thickBot="1">
      <c r="A26" s="169" t="s">
        <v>277</v>
      </c>
      <c r="B26" s="168" t="s">
        <v>278</v>
      </c>
      <c r="C26" s="170"/>
      <c r="D26" s="170"/>
      <c r="E26" s="170"/>
      <c r="F26" s="170"/>
      <c r="G26" s="170"/>
      <c r="H26" s="157"/>
      <c r="I26" s="48"/>
      <c r="J26" s="48"/>
      <c r="K26" s="48"/>
      <c r="L26" s="48"/>
      <c r="M26" s="48"/>
    </row>
    <row r="27" spans="1:13" ht="15.95" customHeight="1" thickBot="1">
      <c r="A27" s="162" t="s">
        <v>279</v>
      </c>
      <c r="B27" s="163" t="s">
        <v>280</v>
      </c>
      <c r="C27" s="164">
        <f>+C19+C24</f>
        <v>22335746</v>
      </c>
      <c r="D27" s="164">
        <f>+D19+D24</f>
        <v>2001</v>
      </c>
      <c r="E27" s="164">
        <f>+E19+E24</f>
        <v>2001</v>
      </c>
      <c r="F27" s="164">
        <f>+F19+F24</f>
        <v>2001</v>
      </c>
      <c r="G27" s="164">
        <f>+G19+G24</f>
        <v>2001</v>
      </c>
      <c r="H27" s="163" t="s">
        <v>281</v>
      </c>
      <c r="I27" s="16">
        <f>SUM(I19:I26)</f>
        <v>0</v>
      </c>
      <c r="J27" s="16">
        <f t="shared" ref="J27:M27" si="1">SUM(J19:J26)</f>
        <v>0</v>
      </c>
      <c r="K27" s="16">
        <f t="shared" si="1"/>
        <v>0</v>
      </c>
      <c r="L27" s="16">
        <f t="shared" si="1"/>
        <v>0</v>
      </c>
      <c r="M27" s="16">
        <f t="shared" si="1"/>
        <v>0</v>
      </c>
    </row>
    <row r="28" spans="1:13" ht="13.5" thickBot="1">
      <c r="A28" s="162" t="s">
        <v>282</v>
      </c>
      <c r="B28" s="173" t="s">
        <v>283</v>
      </c>
      <c r="C28" s="174">
        <f>+C18+C27</f>
        <v>248913086</v>
      </c>
      <c r="D28" s="174" t="e">
        <f>+D18+D27</f>
        <v>#REF!</v>
      </c>
      <c r="E28" s="174" t="e">
        <f>+E18+E27</f>
        <v>#REF!</v>
      </c>
      <c r="F28" s="174" t="e">
        <f>+F18+F27</f>
        <v>#REF!</v>
      </c>
      <c r="G28" s="174" t="e">
        <f>+G18+G27</f>
        <v>#REF!</v>
      </c>
      <c r="H28" s="173" t="s">
        <v>284</v>
      </c>
      <c r="I28" s="174">
        <f>+I18+I27</f>
        <v>248913086</v>
      </c>
      <c r="J28" s="174">
        <f t="shared" ref="J28:M28" si="2">+J18+J27</f>
        <v>0</v>
      </c>
      <c r="K28" s="174">
        <f t="shared" si="2"/>
        <v>0</v>
      </c>
      <c r="L28" s="174">
        <f t="shared" si="2"/>
        <v>0</v>
      </c>
      <c r="M28" s="174">
        <f t="shared" si="2"/>
        <v>0</v>
      </c>
    </row>
    <row r="29" spans="1:13" ht="13.5" thickBot="1">
      <c r="A29" s="162" t="s">
        <v>285</v>
      </c>
      <c r="B29" s="173" t="s">
        <v>286</v>
      </c>
      <c r="C29" s="174">
        <f>IF(C18-I18&lt;0,I18-C18,"-")</f>
        <v>22335746</v>
      </c>
      <c r="D29" s="174" t="e">
        <f>IF(D18-N18&lt;0,N18-D18,"-")</f>
        <v>#REF!</v>
      </c>
      <c r="E29" s="174" t="e">
        <f>IF(E18-O18&lt;0,O18-E18,"-")</f>
        <v>#REF!</v>
      </c>
      <c r="F29" s="174" t="e">
        <f>IF(F18-P18&lt;0,P18-F18,"-")</f>
        <v>#REF!</v>
      </c>
      <c r="G29" s="174" t="e">
        <f>IF(G18-Q18&lt;0,Q18-G18,"-")</f>
        <v>#REF!</v>
      </c>
      <c r="H29" s="173" t="s">
        <v>287</v>
      </c>
      <c r="I29" s="174" t="str">
        <f>IF(C18-I18&gt;0,C18-I18,"-")</f>
        <v>-</v>
      </c>
      <c r="J29" s="174" t="e">
        <f t="shared" ref="J29:M29" si="3">IF(D18-J18&gt;0,D18-J18,"-")</f>
        <v>#REF!</v>
      </c>
      <c r="K29" s="174" t="e">
        <f t="shared" si="3"/>
        <v>#REF!</v>
      </c>
      <c r="L29" s="174" t="e">
        <f t="shared" si="3"/>
        <v>#REF!</v>
      </c>
      <c r="M29" s="174" t="e">
        <f t="shared" si="3"/>
        <v>#REF!</v>
      </c>
    </row>
    <row r="30" spans="1:13" ht="13.5" thickBot="1">
      <c r="A30" s="162" t="s">
        <v>288</v>
      </c>
      <c r="B30" s="173" t="s">
        <v>289</v>
      </c>
      <c r="C30" s="174" t="str">
        <f>IF(C18+C19-I28&lt;0,I28-(C18+C19),"-")</f>
        <v>-</v>
      </c>
      <c r="D30" s="174" t="e">
        <f>IF(D18+D19-N28&lt;0,N28-(D18+D19),"-")</f>
        <v>#REF!</v>
      </c>
      <c r="E30" s="174" t="e">
        <f>IF(E18+E19-O28&lt;0,O28-(E18+E19),"-")</f>
        <v>#REF!</v>
      </c>
      <c r="F30" s="174" t="e">
        <f>IF(F18+F19-P28&lt;0,P28-(F18+F19),"-")</f>
        <v>#REF!</v>
      </c>
      <c r="G30" s="174" t="e">
        <f>IF(G18+G19-Q28&lt;0,Q28-(G18+G19),"-")</f>
        <v>#REF!</v>
      </c>
      <c r="H30" s="173" t="s">
        <v>290</v>
      </c>
      <c r="I30" s="174" t="str">
        <f>IF(C18+C19-I28&gt;0,C18+C19-I28,"-")</f>
        <v>-</v>
      </c>
      <c r="J30" s="174" t="e">
        <f t="shared" ref="J30:M30" si="4">IF(D18+D19-J28&gt;0,D18+D19-J28,"-")</f>
        <v>#REF!</v>
      </c>
      <c r="K30" s="174" t="e">
        <f t="shared" si="4"/>
        <v>#REF!</v>
      </c>
      <c r="L30" s="174" t="e">
        <f t="shared" si="4"/>
        <v>#REF!</v>
      </c>
      <c r="M30" s="174" t="e">
        <f t="shared" si="4"/>
        <v>#REF!</v>
      </c>
    </row>
    <row r="31" spans="1:13" ht="18.75">
      <c r="B31" s="370"/>
      <c r="C31" s="370"/>
      <c r="D31" s="370"/>
      <c r="E31" s="370"/>
      <c r="F31" s="370"/>
      <c r="G31" s="370"/>
      <c r="H31" s="370"/>
    </row>
    <row r="32" spans="1:13" ht="31.5" customHeight="1">
      <c r="B32" s="373" t="s">
        <v>455</v>
      </c>
      <c r="C32" s="373"/>
      <c r="D32" s="373"/>
      <c r="E32" s="373"/>
      <c r="F32" s="373"/>
      <c r="G32" s="373"/>
      <c r="H32" s="373"/>
      <c r="I32" s="135"/>
      <c r="J32" s="135"/>
      <c r="K32" s="135"/>
      <c r="L32" s="135"/>
      <c r="M32" s="135"/>
    </row>
    <row r="33" spans="1:13" ht="14.25" thickBot="1">
      <c r="I33" s="70" t="s">
        <v>376</v>
      </c>
      <c r="J33" s="137" t="s">
        <v>242</v>
      </c>
      <c r="K33" s="137" t="s">
        <v>242</v>
      </c>
      <c r="L33" s="137" t="s">
        <v>242</v>
      </c>
      <c r="M33" s="137" t="s">
        <v>242</v>
      </c>
    </row>
    <row r="34" spans="1:13" ht="13.5" thickBot="1">
      <c r="A34" s="371" t="s">
        <v>110</v>
      </c>
      <c r="B34" s="138" t="s">
        <v>3</v>
      </c>
      <c r="C34" s="139"/>
      <c r="D34" s="139"/>
      <c r="E34" s="139"/>
      <c r="F34" s="139"/>
      <c r="G34" s="139"/>
      <c r="H34" s="138" t="s">
        <v>53</v>
      </c>
      <c r="I34" s="140"/>
      <c r="J34" s="140"/>
      <c r="K34" s="140"/>
      <c r="L34" s="140"/>
      <c r="M34" s="140"/>
    </row>
    <row r="35" spans="1:13" s="142" customFormat="1" ht="36.75" thickBot="1">
      <c r="A35" s="372"/>
      <c r="B35" s="141" t="s">
        <v>243</v>
      </c>
      <c r="C35" s="288" t="s">
        <v>427</v>
      </c>
      <c r="D35" s="73" t="s">
        <v>345</v>
      </c>
      <c r="E35" s="73" t="s">
        <v>346</v>
      </c>
      <c r="F35" s="73" t="s">
        <v>347</v>
      </c>
      <c r="G35" s="73" t="s">
        <v>346</v>
      </c>
      <c r="H35" s="141" t="s">
        <v>243</v>
      </c>
      <c r="I35" s="288" t="s">
        <v>427</v>
      </c>
      <c r="J35" s="73" t="s">
        <v>345</v>
      </c>
      <c r="K35" s="73" t="s">
        <v>346</v>
      </c>
      <c r="L35" s="73" t="s">
        <v>347</v>
      </c>
      <c r="M35" s="73" t="s">
        <v>346</v>
      </c>
    </row>
    <row r="36" spans="1:13" s="142" customFormat="1" ht="13.5" thickBot="1">
      <c r="A36" s="143">
        <v>1</v>
      </c>
      <c r="B36" s="144">
        <v>2</v>
      </c>
      <c r="C36" s="145">
        <v>3</v>
      </c>
      <c r="D36" s="145">
        <v>3</v>
      </c>
      <c r="E36" s="145">
        <v>3</v>
      </c>
      <c r="F36" s="145">
        <v>3</v>
      </c>
      <c r="G36" s="145">
        <v>3</v>
      </c>
      <c r="H36" s="144">
        <v>4</v>
      </c>
      <c r="I36" s="146">
        <v>5</v>
      </c>
      <c r="J36" s="146">
        <v>5</v>
      </c>
      <c r="K36" s="146">
        <v>5</v>
      </c>
      <c r="L36" s="146">
        <v>5</v>
      </c>
      <c r="M36" s="146">
        <v>5</v>
      </c>
    </row>
    <row r="37" spans="1:13" ht="12.95" customHeight="1">
      <c r="A37" s="148" t="s">
        <v>4</v>
      </c>
      <c r="B37" s="149" t="s">
        <v>291</v>
      </c>
      <c r="C37" s="150">
        <f>'1.1.sz.mell.'!C13</f>
        <v>0</v>
      </c>
      <c r="D37" s="150">
        <f>'1.1.sz.mell.'!D13</f>
        <v>0</v>
      </c>
      <c r="E37" s="150">
        <f>'1.1.sz.mell.'!E13</f>
        <v>0</v>
      </c>
      <c r="F37" s="150">
        <f>'1.1.sz.mell.'!F13</f>
        <v>0</v>
      </c>
      <c r="G37" s="150">
        <f>'1.1.sz.mell.'!G13</f>
        <v>0</v>
      </c>
      <c r="H37" s="149" t="s">
        <v>61</v>
      </c>
      <c r="I37" s="151">
        <f>'1.1.sz.mell.'!C91</f>
        <v>1805000</v>
      </c>
      <c r="J37" s="151">
        <f>'1.1.sz.mell.'!D91</f>
        <v>0</v>
      </c>
      <c r="K37" s="151">
        <f>'1.1.sz.mell.'!E91</f>
        <v>0</v>
      </c>
      <c r="L37" s="151">
        <f>'1.1.sz.mell.'!F91</f>
        <v>0</v>
      </c>
      <c r="M37" s="151">
        <f>'1.1.sz.mell.'!G91</f>
        <v>0</v>
      </c>
    </row>
    <row r="38" spans="1:13">
      <c r="A38" s="152" t="s">
        <v>10</v>
      </c>
      <c r="B38" s="153" t="s">
        <v>292</v>
      </c>
      <c r="C38" s="154"/>
      <c r="D38" s="154"/>
      <c r="E38" s="154"/>
      <c r="F38" s="154"/>
      <c r="G38" s="154"/>
      <c r="H38" s="153" t="s">
        <v>293</v>
      </c>
      <c r="I38" s="20"/>
      <c r="J38" s="20"/>
      <c r="K38" s="20"/>
      <c r="L38" s="20"/>
      <c r="M38" s="20"/>
    </row>
    <row r="39" spans="1:13" ht="12.95" customHeight="1">
      <c r="A39" s="152" t="s">
        <v>20</v>
      </c>
      <c r="B39" s="153" t="s">
        <v>294</v>
      </c>
      <c r="C39" s="154">
        <f>'1.1.sz.mell.'!C38</f>
        <v>0</v>
      </c>
      <c r="D39" s="154">
        <f>'1.1.sz.mell.'!D38</f>
        <v>0</v>
      </c>
      <c r="E39" s="154">
        <f>'1.1.sz.mell.'!E38</f>
        <v>0</v>
      </c>
      <c r="F39" s="154">
        <f>'1.1.sz.mell.'!F38</f>
        <v>0</v>
      </c>
      <c r="G39" s="154">
        <f>'1.1.sz.mell.'!G38</f>
        <v>0</v>
      </c>
      <c r="H39" s="153" t="s">
        <v>62</v>
      </c>
      <c r="I39" s="20"/>
      <c r="J39" s="20"/>
      <c r="K39" s="20"/>
      <c r="L39" s="20"/>
      <c r="M39" s="20"/>
    </row>
    <row r="40" spans="1:13" ht="12.95" customHeight="1">
      <c r="A40" s="152" t="s">
        <v>22</v>
      </c>
      <c r="B40" s="153" t="s">
        <v>295</v>
      </c>
      <c r="C40" s="154"/>
      <c r="D40" s="154"/>
      <c r="E40" s="154"/>
      <c r="F40" s="154"/>
      <c r="G40" s="154"/>
      <c r="H40" s="153" t="s">
        <v>296</v>
      </c>
      <c r="I40" s="20"/>
      <c r="J40" s="20"/>
      <c r="K40" s="20"/>
      <c r="L40" s="20"/>
      <c r="M40" s="20"/>
    </row>
    <row r="41" spans="1:13" ht="12.75" customHeight="1">
      <c r="A41" s="152" t="s">
        <v>29</v>
      </c>
      <c r="B41" s="153" t="s">
        <v>297</v>
      </c>
      <c r="C41" s="154"/>
      <c r="D41" s="154"/>
      <c r="E41" s="154"/>
      <c r="F41" s="154"/>
      <c r="G41" s="154"/>
      <c r="H41" s="153" t="s">
        <v>233</v>
      </c>
      <c r="I41" s="20">
        <f>'1.1.sz.mell.'!C95</f>
        <v>0</v>
      </c>
      <c r="J41" s="20">
        <f>'1.1.sz.mell.'!D95</f>
        <v>0</v>
      </c>
      <c r="K41" s="20">
        <f>'1.1.sz.mell.'!E95</f>
        <v>0</v>
      </c>
      <c r="L41" s="20">
        <f>'1.1.sz.mell.'!F95</f>
        <v>0</v>
      </c>
      <c r="M41" s="20">
        <f>'1.1.sz.mell.'!G95</f>
        <v>0</v>
      </c>
    </row>
    <row r="42" spans="1:13" ht="12.95" customHeight="1">
      <c r="A42" s="152" t="s">
        <v>37</v>
      </c>
      <c r="B42" s="153" t="s">
        <v>298</v>
      </c>
      <c r="C42" s="156"/>
      <c r="D42" s="156"/>
      <c r="E42" s="156"/>
      <c r="F42" s="156"/>
      <c r="G42" s="156"/>
      <c r="H42" s="157"/>
      <c r="I42" s="20"/>
      <c r="J42" s="20"/>
      <c r="K42" s="20"/>
      <c r="L42" s="20"/>
      <c r="M42" s="20"/>
    </row>
    <row r="43" spans="1:13" ht="12.95" customHeight="1">
      <c r="A43" s="152" t="s">
        <v>39</v>
      </c>
      <c r="B43" s="157"/>
      <c r="C43" s="154"/>
      <c r="D43" s="154"/>
      <c r="E43" s="154"/>
      <c r="F43" s="154"/>
      <c r="G43" s="154"/>
      <c r="H43" s="157"/>
      <c r="I43" s="20"/>
      <c r="J43" s="20"/>
      <c r="K43" s="20"/>
      <c r="L43" s="20"/>
      <c r="M43" s="20"/>
    </row>
    <row r="44" spans="1:13" ht="12.95" customHeight="1">
      <c r="A44" s="152" t="s">
        <v>41</v>
      </c>
      <c r="B44" s="157"/>
      <c r="C44" s="154"/>
      <c r="D44" s="154"/>
      <c r="E44" s="154"/>
      <c r="F44" s="154"/>
      <c r="G44" s="154"/>
      <c r="H44" s="157"/>
      <c r="I44" s="20"/>
      <c r="J44" s="20"/>
      <c r="K44" s="20"/>
      <c r="L44" s="20"/>
      <c r="M44" s="20"/>
    </row>
    <row r="45" spans="1:13" ht="12.95" customHeight="1">
      <c r="A45" s="152" t="s">
        <v>43</v>
      </c>
      <c r="B45" s="157"/>
      <c r="C45" s="156"/>
      <c r="D45" s="156"/>
      <c r="E45" s="156"/>
      <c r="F45" s="156"/>
      <c r="G45" s="156"/>
      <c r="H45" s="157"/>
      <c r="I45" s="20"/>
      <c r="J45" s="20"/>
      <c r="K45" s="20"/>
      <c r="L45" s="20"/>
      <c r="M45" s="20"/>
    </row>
    <row r="46" spans="1:13">
      <c r="A46" s="152" t="s">
        <v>51</v>
      </c>
      <c r="B46" s="157"/>
      <c r="C46" s="156"/>
      <c r="D46" s="156"/>
      <c r="E46" s="156"/>
      <c r="F46" s="156"/>
      <c r="G46" s="156"/>
      <c r="H46" s="157"/>
      <c r="I46" s="20"/>
      <c r="J46" s="20"/>
      <c r="K46" s="20"/>
      <c r="L46" s="20"/>
      <c r="M46" s="20"/>
    </row>
    <row r="47" spans="1:13" ht="12.95" customHeight="1" thickBot="1">
      <c r="A47" s="175" t="s">
        <v>251</v>
      </c>
      <c r="B47" s="176"/>
      <c r="C47" s="177"/>
      <c r="D47" s="177"/>
      <c r="E47" s="177"/>
      <c r="F47" s="177"/>
      <c r="G47" s="177"/>
      <c r="H47" s="178" t="s">
        <v>250</v>
      </c>
      <c r="I47" s="179"/>
      <c r="J47" s="179"/>
      <c r="K47" s="179"/>
      <c r="L47" s="179"/>
      <c r="M47" s="179"/>
    </row>
    <row r="48" spans="1:13" ht="15.95" customHeight="1" thickBot="1">
      <c r="A48" s="162" t="s">
        <v>252</v>
      </c>
      <c r="B48" s="163" t="s">
        <v>299</v>
      </c>
      <c r="C48" s="164">
        <f>+C37+C39+C40+C42+C43+C44+C45+C46+C47</f>
        <v>0</v>
      </c>
      <c r="D48" s="164">
        <f>+D37+D39+D40+D42+D43+D44+D45+D46+D47</f>
        <v>0</v>
      </c>
      <c r="E48" s="164">
        <f>+E37+E39+E40+E42+E43+E44+E45+E46+E47</f>
        <v>0</v>
      </c>
      <c r="F48" s="164">
        <f>+F37+F39+F40+F42+F43+F44+F45+F46+F47</f>
        <v>0</v>
      </c>
      <c r="G48" s="164">
        <f>+G37+G39+G40+G42+G43+G44+G45+G46+G47</f>
        <v>0</v>
      </c>
      <c r="H48" s="163" t="s">
        <v>300</v>
      </c>
      <c r="I48" s="16">
        <f>+I37+I39+I41+I42+I43+I44+I45+I46+I47</f>
        <v>1805000</v>
      </c>
      <c r="J48" s="16">
        <f t="shared" ref="J48:M48" si="5">+J37+J39+J41+J42+J43+J44+J45+J46+J47</f>
        <v>0</v>
      </c>
      <c r="K48" s="16">
        <f t="shared" si="5"/>
        <v>0</v>
      </c>
      <c r="L48" s="16">
        <f t="shared" si="5"/>
        <v>0</v>
      </c>
      <c r="M48" s="16">
        <f t="shared" si="5"/>
        <v>0</v>
      </c>
    </row>
    <row r="49" spans="1:13" ht="12.95" customHeight="1">
      <c r="A49" s="148" t="s">
        <v>253</v>
      </c>
      <c r="B49" s="180" t="s">
        <v>301</v>
      </c>
      <c r="C49" s="181">
        <f>+C50+C51+C52+C53+C54</f>
        <v>1805000</v>
      </c>
      <c r="D49" s="181">
        <f>+D50+D51+D52+D53+D54</f>
        <v>920</v>
      </c>
      <c r="E49" s="181">
        <f>+E50+E51+E52+E53+E54</f>
        <v>920</v>
      </c>
      <c r="F49" s="181">
        <f>+F50+F51+F52+F53+F54</f>
        <v>920</v>
      </c>
      <c r="G49" s="181">
        <f>+G50+G51+G52+G53+G54</f>
        <v>920</v>
      </c>
      <c r="H49" s="168" t="s">
        <v>258</v>
      </c>
      <c r="I49" s="28"/>
      <c r="J49" s="28"/>
      <c r="K49" s="28"/>
      <c r="L49" s="28"/>
      <c r="M49" s="28"/>
    </row>
    <row r="50" spans="1:13" ht="12.95" customHeight="1">
      <c r="A50" s="152" t="s">
        <v>256</v>
      </c>
      <c r="B50" s="182" t="s">
        <v>46</v>
      </c>
      <c r="C50" s="170">
        <v>1805000</v>
      </c>
      <c r="D50" s="170">
        <v>920</v>
      </c>
      <c r="E50" s="170">
        <v>920</v>
      </c>
      <c r="F50" s="170">
        <v>920</v>
      </c>
      <c r="G50" s="170">
        <v>920</v>
      </c>
      <c r="H50" s="168" t="s">
        <v>302</v>
      </c>
      <c r="I50" s="48"/>
      <c r="J50" s="48"/>
      <c r="K50" s="48"/>
      <c r="L50" s="48"/>
      <c r="M50" s="48"/>
    </row>
    <row r="51" spans="1:13" ht="12.95" customHeight="1">
      <c r="A51" s="148" t="s">
        <v>259</v>
      </c>
      <c r="B51" s="182" t="s">
        <v>303</v>
      </c>
      <c r="C51" s="170"/>
      <c r="D51" s="170"/>
      <c r="E51" s="170"/>
      <c r="F51" s="170"/>
      <c r="G51" s="170"/>
      <c r="H51" s="168" t="s">
        <v>264</v>
      </c>
      <c r="I51" s="48"/>
      <c r="J51" s="48"/>
      <c r="K51" s="48"/>
      <c r="L51" s="48"/>
      <c r="M51" s="48"/>
    </row>
    <row r="52" spans="1:13" ht="12.95" customHeight="1">
      <c r="A52" s="152" t="s">
        <v>262</v>
      </c>
      <c r="B52" s="182" t="s">
        <v>304</v>
      </c>
      <c r="C52" s="170"/>
      <c r="D52" s="170"/>
      <c r="E52" s="170"/>
      <c r="F52" s="170"/>
      <c r="G52" s="170"/>
      <c r="H52" s="168" t="s">
        <v>267</v>
      </c>
      <c r="I52" s="48"/>
      <c r="J52" s="48"/>
      <c r="K52" s="48"/>
      <c r="L52" s="48"/>
      <c r="M52" s="48"/>
    </row>
    <row r="53" spans="1:13" ht="12.95" customHeight="1">
      <c r="A53" s="148" t="s">
        <v>265</v>
      </c>
      <c r="B53" s="182" t="s">
        <v>305</v>
      </c>
      <c r="C53" s="170"/>
      <c r="D53" s="170"/>
      <c r="E53" s="170"/>
      <c r="F53" s="170"/>
      <c r="G53" s="170"/>
      <c r="H53" s="166" t="s">
        <v>270</v>
      </c>
      <c r="I53" s="48"/>
      <c r="J53" s="48"/>
      <c r="K53" s="48"/>
      <c r="L53" s="48"/>
      <c r="M53" s="48"/>
    </row>
    <row r="54" spans="1:13" ht="12.95" customHeight="1">
      <c r="A54" s="152" t="s">
        <v>268</v>
      </c>
      <c r="B54" s="183" t="s">
        <v>306</v>
      </c>
      <c r="C54" s="170"/>
      <c r="D54" s="170"/>
      <c r="E54" s="170"/>
      <c r="F54" s="170"/>
      <c r="G54" s="170"/>
      <c r="H54" s="168" t="s">
        <v>307</v>
      </c>
      <c r="I54" s="48"/>
      <c r="J54" s="48"/>
      <c r="K54" s="48"/>
      <c r="L54" s="48"/>
      <c r="M54" s="48"/>
    </row>
    <row r="55" spans="1:13" ht="12.95" customHeight="1">
      <c r="A55" s="148" t="s">
        <v>271</v>
      </c>
      <c r="B55" s="184" t="s">
        <v>308</v>
      </c>
      <c r="C55" s="171">
        <f>+C56+C57+C58+C59+C60</f>
        <v>0</v>
      </c>
      <c r="D55" s="171">
        <f>+D56+D57+D58+D59+D60</f>
        <v>0</v>
      </c>
      <c r="E55" s="171">
        <f>+E56+E57+E58+E59+E60</f>
        <v>0</v>
      </c>
      <c r="F55" s="171">
        <f>+F56+F57+F58+F59+F60</f>
        <v>0</v>
      </c>
      <c r="G55" s="171">
        <f>+G56+G57+G58+G59+G60</f>
        <v>0</v>
      </c>
      <c r="H55" s="185" t="s">
        <v>276</v>
      </c>
      <c r="I55" s="48"/>
      <c r="J55" s="48"/>
      <c r="K55" s="48"/>
      <c r="L55" s="48"/>
      <c r="M55" s="48"/>
    </row>
    <row r="56" spans="1:13" ht="12.95" customHeight="1">
      <c r="A56" s="152" t="s">
        <v>274</v>
      </c>
      <c r="B56" s="183" t="s">
        <v>309</v>
      </c>
      <c r="C56" s="170"/>
      <c r="D56" s="170"/>
      <c r="E56" s="170"/>
      <c r="F56" s="170"/>
      <c r="G56" s="170"/>
      <c r="H56" s="185" t="s">
        <v>310</v>
      </c>
      <c r="I56" s="48"/>
      <c r="J56" s="48"/>
      <c r="K56" s="48"/>
      <c r="L56" s="48"/>
      <c r="M56" s="48"/>
    </row>
    <row r="57" spans="1:13" ht="12.95" customHeight="1">
      <c r="A57" s="148" t="s">
        <v>277</v>
      </c>
      <c r="B57" s="183" t="s">
        <v>311</v>
      </c>
      <c r="C57" s="170"/>
      <c r="D57" s="170"/>
      <c r="E57" s="170"/>
      <c r="F57" s="170"/>
      <c r="G57" s="170"/>
      <c r="H57" s="186"/>
      <c r="I57" s="48"/>
      <c r="J57" s="48"/>
      <c r="K57" s="48"/>
      <c r="L57" s="48"/>
      <c r="M57" s="48"/>
    </row>
    <row r="58" spans="1:13" ht="12.95" customHeight="1">
      <c r="A58" s="152" t="s">
        <v>279</v>
      </c>
      <c r="B58" s="182" t="s">
        <v>312</v>
      </c>
      <c r="C58" s="170"/>
      <c r="D58" s="170"/>
      <c r="E58" s="170"/>
      <c r="F58" s="170"/>
      <c r="G58" s="170"/>
      <c r="H58" s="187"/>
      <c r="I58" s="48"/>
      <c r="J58" s="48"/>
      <c r="K58" s="48"/>
      <c r="L58" s="48"/>
      <c r="M58" s="48"/>
    </row>
    <row r="59" spans="1:13" ht="12.95" customHeight="1">
      <c r="A59" s="148" t="s">
        <v>282</v>
      </c>
      <c r="B59" s="188" t="s">
        <v>313</v>
      </c>
      <c r="C59" s="170"/>
      <c r="D59" s="170"/>
      <c r="E59" s="170"/>
      <c r="F59" s="170"/>
      <c r="G59" s="170"/>
      <c r="H59" s="157"/>
      <c r="I59" s="48"/>
      <c r="J59" s="48"/>
      <c r="K59" s="48"/>
      <c r="L59" s="48"/>
      <c r="M59" s="48"/>
    </row>
    <row r="60" spans="1:13" ht="12.95" customHeight="1" thickBot="1">
      <c r="A60" s="152" t="s">
        <v>285</v>
      </c>
      <c r="B60" s="189" t="s">
        <v>314</v>
      </c>
      <c r="C60" s="170"/>
      <c r="D60" s="170"/>
      <c r="E60" s="170"/>
      <c r="F60" s="170"/>
      <c r="G60" s="170"/>
      <c r="H60" s="187"/>
      <c r="I60" s="48"/>
      <c r="J60" s="48"/>
      <c r="K60" s="48"/>
      <c r="L60" s="48"/>
      <c r="M60" s="48"/>
    </row>
    <row r="61" spans="1:13" ht="21.75" customHeight="1" thickBot="1">
      <c r="A61" s="162" t="s">
        <v>288</v>
      </c>
      <c r="B61" s="163" t="s">
        <v>315</v>
      </c>
      <c r="C61" s="164">
        <f>+C49+C55</f>
        <v>1805000</v>
      </c>
      <c r="D61" s="164">
        <f>+D49+D55</f>
        <v>920</v>
      </c>
      <c r="E61" s="164">
        <f>+E49+E55</f>
        <v>920</v>
      </c>
      <c r="F61" s="164">
        <f>+F49+F55</f>
        <v>920</v>
      </c>
      <c r="G61" s="164">
        <f>+G49+G55</f>
        <v>920</v>
      </c>
      <c r="H61" s="163" t="s">
        <v>316</v>
      </c>
      <c r="I61" s="16">
        <f>SUM(I49:I60)</f>
        <v>0</v>
      </c>
      <c r="J61" s="16">
        <f t="shared" ref="J61:M61" si="6">SUM(J49:J60)</f>
        <v>0</v>
      </c>
      <c r="K61" s="16">
        <f t="shared" si="6"/>
        <v>0</v>
      </c>
      <c r="L61" s="16">
        <f t="shared" si="6"/>
        <v>0</v>
      </c>
      <c r="M61" s="16">
        <f t="shared" si="6"/>
        <v>0</v>
      </c>
    </row>
    <row r="62" spans="1:13" ht="13.5" thickBot="1">
      <c r="A62" s="162" t="s">
        <v>317</v>
      </c>
      <c r="B62" s="173" t="s">
        <v>318</v>
      </c>
      <c r="C62" s="174">
        <f>+C48+C61</f>
        <v>1805000</v>
      </c>
      <c r="D62" s="174">
        <f>+D48+D61</f>
        <v>920</v>
      </c>
      <c r="E62" s="174">
        <f>+E48+E61</f>
        <v>920</v>
      </c>
      <c r="F62" s="174">
        <f>+F48+F61</f>
        <v>920</v>
      </c>
      <c r="G62" s="174">
        <f>+G48+G61</f>
        <v>920</v>
      </c>
      <c r="H62" s="173" t="s">
        <v>319</v>
      </c>
      <c r="I62" s="174">
        <f>+I48+I61</f>
        <v>1805000</v>
      </c>
      <c r="J62" s="174">
        <f t="shared" ref="J62:M62" si="7">+J48+J61</f>
        <v>0</v>
      </c>
      <c r="K62" s="174">
        <f t="shared" si="7"/>
        <v>0</v>
      </c>
      <c r="L62" s="174">
        <f t="shared" si="7"/>
        <v>0</v>
      </c>
      <c r="M62" s="174">
        <f t="shared" si="7"/>
        <v>0</v>
      </c>
    </row>
    <row r="63" spans="1:13" ht="13.5" thickBot="1">
      <c r="A63" s="162" t="s">
        <v>320</v>
      </c>
      <c r="B63" s="173" t="s">
        <v>286</v>
      </c>
      <c r="C63" s="174">
        <f>IF(C48-I48&lt;0,I48-C48,"-")</f>
        <v>1805000</v>
      </c>
      <c r="D63" s="174" t="str">
        <f>IF(D48-N48&lt;0,N48-D48,"-")</f>
        <v>-</v>
      </c>
      <c r="E63" s="174" t="str">
        <f>IF(E48-O48&lt;0,O48-E48,"-")</f>
        <v>-</v>
      </c>
      <c r="F63" s="174" t="str">
        <f>IF(F48-P48&lt;0,P48-F48,"-")</f>
        <v>-</v>
      </c>
      <c r="G63" s="174" t="str">
        <f>IF(G48-Q48&lt;0,Q48-G48,"-")</f>
        <v>-</v>
      </c>
      <c r="H63" s="173" t="s">
        <v>287</v>
      </c>
      <c r="I63" s="174" t="str">
        <f>IF(C48-I48&gt;0,C48-I48,"-")</f>
        <v>-</v>
      </c>
      <c r="J63" s="174" t="str">
        <f t="shared" ref="J63:M63" si="8">IF(D48-J48&gt;0,D48-J48,"-")</f>
        <v>-</v>
      </c>
      <c r="K63" s="174" t="str">
        <f t="shared" si="8"/>
        <v>-</v>
      </c>
      <c r="L63" s="174" t="str">
        <f t="shared" si="8"/>
        <v>-</v>
      </c>
      <c r="M63" s="174" t="str">
        <f t="shared" si="8"/>
        <v>-</v>
      </c>
    </row>
    <row r="64" spans="1:13" ht="13.5" thickBot="1">
      <c r="A64" s="162" t="s">
        <v>321</v>
      </c>
      <c r="B64" s="173" t="s">
        <v>289</v>
      </c>
      <c r="C64" s="174" t="str">
        <f>IF(C48+C49-I62&lt;0,I62-(C48+C49),"-")</f>
        <v>-</v>
      </c>
      <c r="D64" s="174" t="str">
        <f>IF(D48+D49-N62&lt;0,N62-(D48+D49),"-")</f>
        <v>-</v>
      </c>
      <c r="E64" s="174" t="str">
        <f>IF(E48+E49-O62&lt;0,O62-(E48+E49),"-")</f>
        <v>-</v>
      </c>
      <c r="F64" s="174" t="str">
        <f>IF(F48+F49-P62&lt;0,P62-(F48+F49),"-")</f>
        <v>-</v>
      </c>
      <c r="G64" s="174" t="str">
        <f>IF(G48+G49-Q62&lt;0,Q62-(G48+G49),"-")</f>
        <v>-</v>
      </c>
      <c r="H64" s="173" t="s">
        <v>290</v>
      </c>
      <c r="I64" s="174" t="str">
        <f>IF(C48+C49-I62&gt;0,C48+C49-I62,"-")</f>
        <v>-</v>
      </c>
      <c r="J64" s="174">
        <f t="shared" ref="J64:M64" si="9">IF(D48+D49-J62&gt;0,D48+D49-J62,"-")</f>
        <v>920</v>
      </c>
      <c r="K64" s="174">
        <f t="shared" si="9"/>
        <v>920</v>
      </c>
      <c r="L64" s="174">
        <f t="shared" si="9"/>
        <v>920</v>
      </c>
      <c r="M64" s="174">
        <f t="shared" si="9"/>
        <v>920</v>
      </c>
    </row>
    <row r="65" spans="1:13" ht="13.5" thickBot="1">
      <c r="A65" s="162" t="s">
        <v>324</v>
      </c>
      <c r="B65" s="173" t="s">
        <v>323</v>
      </c>
      <c r="C65" s="174">
        <f>SUM(C62,C28)</f>
        <v>250718086</v>
      </c>
      <c r="D65" s="174" t="e">
        <f>SUM(D62,D28)</f>
        <v>#REF!</v>
      </c>
      <c r="E65" s="174" t="e">
        <f>SUM(E62,E28)</f>
        <v>#REF!</v>
      </c>
      <c r="F65" s="174" t="e">
        <f>SUM(F62,F28)</f>
        <v>#REF!</v>
      </c>
      <c r="G65" s="174" t="e">
        <f>SUM(G62,G28)</f>
        <v>#REF!</v>
      </c>
      <c r="H65" s="173" t="s">
        <v>322</v>
      </c>
      <c r="I65" s="174">
        <f>SUM(I62,I28)</f>
        <v>250718086</v>
      </c>
      <c r="J65" s="174">
        <f t="shared" ref="J65:M65" si="10">SUM(J62,J28)</f>
        <v>0</v>
      </c>
      <c r="K65" s="174">
        <f t="shared" si="10"/>
        <v>0</v>
      </c>
      <c r="L65" s="174">
        <f t="shared" si="10"/>
        <v>0</v>
      </c>
      <c r="M65" s="174">
        <f t="shared" si="10"/>
        <v>0</v>
      </c>
    </row>
  </sheetData>
  <mergeCells count="4">
    <mergeCell ref="A3:A4"/>
    <mergeCell ref="B31:H31"/>
    <mergeCell ref="A34:A35"/>
    <mergeCell ref="B32:H3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J73"/>
  <sheetViews>
    <sheetView zoomScaleNormal="100" workbookViewId="0">
      <selection activeCell="V33" sqref="V33:V37"/>
    </sheetView>
  </sheetViews>
  <sheetFormatPr defaultRowHeight="12.75"/>
  <cols>
    <col min="1" max="1" width="8.42578125" style="51" customWidth="1"/>
    <col min="2" max="2" width="67.85546875" style="9" customWidth="1"/>
    <col min="3" max="3" width="19.28515625" style="9" customWidth="1"/>
    <col min="4" max="7" width="21.5703125" style="9" hidden="1" customWidth="1"/>
    <col min="8" max="8" width="16.5703125" style="9" customWidth="1"/>
    <col min="9" max="12" width="21.5703125" style="9" hidden="1" customWidth="1"/>
    <col min="13" max="13" width="17.42578125" style="9" customWidth="1"/>
    <col min="14" max="17" width="21.5703125" style="9" hidden="1" customWidth="1"/>
    <col min="18" max="18" width="21.42578125" style="9" customWidth="1"/>
    <col min="19" max="21" width="9.140625" style="9"/>
    <col min="22" max="22" width="9.5703125" style="9" bestFit="1" customWidth="1"/>
    <col min="23" max="23" width="9.5703125" style="9" hidden="1" customWidth="1"/>
    <col min="24" max="26" width="0" style="9" hidden="1" customWidth="1"/>
    <col min="27" max="270" width="9.140625" style="9"/>
    <col min="271" max="271" width="11.85546875" style="9" customWidth="1"/>
    <col min="272" max="272" width="67.85546875" style="9" customWidth="1"/>
    <col min="273" max="273" width="21.42578125" style="9" customWidth="1"/>
    <col min="274" max="526" width="9.140625" style="9"/>
    <col min="527" max="527" width="11.85546875" style="9" customWidth="1"/>
    <col min="528" max="528" width="67.85546875" style="9" customWidth="1"/>
    <col min="529" max="529" width="21.42578125" style="9" customWidth="1"/>
    <col min="530" max="782" width="9.140625" style="9"/>
    <col min="783" max="783" width="11.85546875" style="9" customWidth="1"/>
    <col min="784" max="784" width="67.85546875" style="9" customWidth="1"/>
    <col min="785" max="785" width="21.42578125" style="9" customWidth="1"/>
    <col min="786" max="1038" width="9.140625" style="9"/>
    <col min="1039" max="1039" width="11.85546875" style="9" customWidth="1"/>
    <col min="1040" max="1040" width="67.85546875" style="9" customWidth="1"/>
    <col min="1041" max="1041" width="21.42578125" style="9" customWidth="1"/>
    <col min="1042" max="1294" width="9.140625" style="9"/>
    <col min="1295" max="1295" width="11.85546875" style="9" customWidth="1"/>
    <col min="1296" max="1296" width="67.85546875" style="9" customWidth="1"/>
    <col min="1297" max="1297" width="21.42578125" style="9" customWidth="1"/>
    <col min="1298" max="1550" width="9.140625" style="9"/>
    <col min="1551" max="1551" width="11.85546875" style="9" customWidth="1"/>
    <col min="1552" max="1552" width="67.85546875" style="9" customWidth="1"/>
    <col min="1553" max="1553" width="21.42578125" style="9" customWidth="1"/>
    <col min="1554" max="1806" width="9.140625" style="9"/>
    <col min="1807" max="1807" width="11.85546875" style="9" customWidth="1"/>
    <col min="1808" max="1808" width="67.85546875" style="9" customWidth="1"/>
    <col min="1809" max="1809" width="21.42578125" style="9" customWidth="1"/>
    <col min="1810" max="2062" width="9.140625" style="9"/>
    <col min="2063" max="2063" width="11.85546875" style="9" customWidth="1"/>
    <col min="2064" max="2064" width="67.85546875" style="9" customWidth="1"/>
    <col min="2065" max="2065" width="21.42578125" style="9" customWidth="1"/>
    <col min="2066" max="2318" width="9.140625" style="9"/>
    <col min="2319" max="2319" width="11.85546875" style="9" customWidth="1"/>
    <col min="2320" max="2320" width="67.85546875" style="9" customWidth="1"/>
    <col min="2321" max="2321" width="21.42578125" style="9" customWidth="1"/>
    <col min="2322" max="2574" width="9.140625" style="9"/>
    <col min="2575" max="2575" width="11.85546875" style="9" customWidth="1"/>
    <col min="2576" max="2576" width="67.85546875" style="9" customWidth="1"/>
    <col min="2577" max="2577" width="21.42578125" style="9" customWidth="1"/>
    <col min="2578" max="2830" width="9.140625" style="9"/>
    <col min="2831" max="2831" width="11.85546875" style="9" customWidth="1"/>
    <col min="2832" max="2832" width="67.85546875" style="9" customWidth="1"/>
    <col min="2833" max="2833" width="21.42578125" style="9" customWidth="1"/>
    <col min="2834" max="3086" width="9.140625" style="9"/>
    <col min="3087" max="3087" width="11.85546875" style="9" customWidth="1"/>
    <col min="3088" max="3088" width="67.85546875" style="9" customWidth="1"/>
    <col min="3089" max="3089" width="21.42578125" style="9" customWidth="1"/>
    <col min="3090" max="3342" width="9.140625" style="9"/>
    <col min="3343" max="3343" width="11.85546875" style="9" customWidth="1"/>
    <col min="3344" max="3344" width="67.85546875" style="9" customWidth="1"/>
    <col min="3345" max="3345" width="21.42578125" style="9" customWidth="1"/>
    <col min="3346" max="3598" width="9.140625" style="9"/>
    <col min="3599" max="3599" width="11.85546875" style="9" customWidth="1"/>
    <col min="3600" max="3600" width="67.85546875" style="9" customWidth="1"/>
    <col min="3601" max="3601" width="21.42578125" style="9" customWidth="1"/>
    <col min="3602" max="3854" width="9.140625" style="9"/>
    <col min="3855" max="3855" width="11.85546875" style="9" customWidth="1"/>
    <col min="3856" max="3856" width="67.85546875" style="9" customWidth="1"/>
    <col min="3857" max="3857" width="21.42578125" style="9" customWidth="1"/>
    <col min="3858" max="4110" width="9.140625" style="9"/>
    <col min="4111" max="4111" width="11.85546875" style="9" customWidth="1"/>
    <col min="4112" max="4112" width="67.85546875" style="9" customWidth="1"/>
    <col min="4113" max="4113" width="21.42578125" style="9" customWidth="1"/>
    <col min="4114" max="4366" width="9.140625" style="9"/>
    <col min="4367" max="4367" width="11.85546875" style="9" customWidth="1"/>
    <col min="4368" max="4368" width="67.85546875" style="9" customWidth="1"/>
    <col min="4369" max="4369" width="21.42578125" style="9" customWidth="1"/>
    <col min="4370" max="4622" width="9.140625" style="9"/>
    <col min="4623" max="4623" width="11.85546875" style="9" customWidth="1"/>
    <col min="4624" max="4624" width="67.85546875" style="9" customWidth="1"/>
    <col min="4625" max="4625" width="21.42578125" style="9" customWidth="1"/>
    <col min="4626" max="4878" width="9.140625" style="9"/>
    <col min="4879" max="4879" width="11.85546875" style="9" customWidth="1"/>
    <col min="4880" max="4880" width="67.85546875" style="9" customWidth="1"/>
    <col min="4881" max="4881" width="21.42578125" style="9" customWidth="1"/>
    <col min="4882" max="5134" width="9.140625" style="9"/>
    <col min="5135" max="5135" width="11.85546875" style="9" customWidth="1"/>
    <col min="5136" max="5136" width="67.85546875" style="9" customWidth="1"/>
    <col min="5137" max="5137" width="21.42578125" style="9" customWidth="1"/>
    <col min="5138" max="5390" width="9.140625" style="9"/>
    <col min="5391" max="5391" width="11.85546875" style="9" customWidth="1"/>
    <col min="5392" max="5392" width="67.85546875" style="9" customWidth="1"/>
    <col min="5393" max="5393" width="21.42578125" style="9" customWidth="1"/>
    <col min="5394" max="5646" width="9.140625" style="9"/>
    <col min="5647" max="5647" width="11.85546875" style="9" customWidth="1"/>
    <col min="5648" max="5648" width="67.85546875" style="9" customWidth="1"/>
    <col min="5649" max="5649" width="21.42578125" style="9" customWidth="1"/>
    <col min="5650" max="5902" width="9.140625" style="9"/>
    <col min="5903" max="5903" width="11.85546875" style="9" customWidth="1"/>
    <col min="5904" max="5904" width="67.85546875" style="9" customWidth="1"/>
    <col min="5905" max="5905" width="21.42578125" style="9" customWidth="1"/>
    <col min="5906" max="6158" width="9.140625" style="9"/>
    <col min="6159" max="6159" width="11.85546875" style="9" customWidth="1"/>
    <col min="6160" max="6160" width="67.85546875" style="9" customWidth="1"/>
    <col min="6161" max="6161" width="21.42578125" style="9" customWidth="1"/>
    <col min="6162" max="6414" width="9.140625" style="9"/>
    <col min="6415" max="6415" width="11.85546875" style="9" customWidth="1"/>
    <col min="6416" max="6416" width="67.85546875" style="9" customWidth="1"/>
    <col min="6417" max="6417" width="21.42578125" style="9" customWidth="1"/>
    <col min="6418" max="6670" width="9.140625" style="9"/>
    <col min="6671" max="6671" width="11.85546875" style="9" customWidth="1"/>
    <col min="6672" max="6672" width="67.85546875" style="9" customWidth="1"/>
    <col min="6673" max="6673" width="21.42578125" style="9" customWidth="1"/>
    <col min="6674" max="6926" width="9.140625" style="9"/>
    <col min="6927" max="6927" width="11.85546875" style="9" customWidth="1"/>
    <col min="6928" max="6928" width="67.85546875" style="9" customWidth="1"/>
    <col min="6929" max="6929" width="21.42578125" style="9" customWidth="1"/>
    <col min="6930" max="7182" width="9.140625" style="9"/>
    <col min="7183" max="7183" width="11.85546875" style="9" customWidth="1"/>
    <col min="7184" max="7184" width="67.85546875" style="9" customWidth="1"/>
    <col min="7185" max="7185" width="21.42578125" style="9" customWidth="1"/>
    <col min="7186" max="7438" width="9.140625" style="9"/>
    <col min="7439" max="7439" width="11.85546875" style="9" customWidth="1"/>
    <col min="7440" max="7440" width="67.85546875" style="9" customWidth="1"/>
    <col min="7441" max="7441" width="21.42578125" style="9" customWidth="1"/>
    <col min="7442" max="7694" width="9.140625" style="9"/>
    <col min="7695" max="7695" width="11.85546875" style="9" customWidth="1"/>
    <col min="7696" max="7696" width="67.85546875" style="9" customWidth="1"/>
    <col min="7697" max="7697" width="21.42578125" style="9" customWidth="1"/>
    <col min="7698" max="7950" width="9.140625" style="9"/>
    <col min="7951" max="7951" width="11.85546875" style="9" customWidth="1"/>
    <col min="7952" max="7952" width="67.85546875" style="9" customWidth="1"/>
    <col min="7953" max="7953" width="21.42578125" style="9" customWidth="1"/>
    <col min="7954" max="8206" width="9.140625" style="9"/>
    <col min="8207" max="8207" width="11.85546875" style="9" customWidth="1"/>
    <col min="8208" max="8208" width="67.85546875" style="9" customWidth="1"/>
    <col min="8209" max="8209" width="21.42578125" style="9" customWidth="1"/>
    <col min="8210" max="8462" width="9.140625" style="9"/>
    <col min="8463" max="8463" width="11.85546875" style="9" customWidth="1"/>
    <col min="8464" max="8464" width="67.85546875" style="9" customWidth="1"/>
    <col min="8465" max="8465" width="21.42578125" style="9" customWidth="1"/>
    <col min="8466" max="8718" width="9.140625" style="9"/>
    <col min="8719" max="8719" width="11.85546875" style="9" customWidth="1"/>
    <col min="8720" max="8720" width="67.85546875" style="9" customWidth="1"/>
    <col min="8721" max="8721" width="21.42578125" style="9" customWidth="1"/>
    <col min="8722" max="8974" width="9.140625" style="9"/>
    <col min="8975" max="8975" width="11.85546875" style="9" customWidth="1"/>
    <col min="8976" max="8976" width="67.85546875" style="9" customWidth="1"/>
    <col min="8977" max="8977" width="21.42578125" style="9" customWidth="1"/>
    <col min="8978" max="9230" width="9.140625" style="9"/>
    <col min="9231" max="9231" width="11.85546875" style="9" customWidth="1"/>
    <col min="9232" max="9232" width="67.85546875" style="9" customWidth="1"/>
    <col min="9233" max="9233" width="21.42578125" style="9" customWidth="1"/>
    <col min="9234" max="9486" width="9.140625" style="9"/>
    <col min="9487" max="9487" width="11.85546875" style="9" customWidth="1"/>
    <col min="9488" max="9488" width="67.85546875" style="9" customWidth="1"/>
    <col min="9489" max="9489" width="21.42578125" style="9" customWidth="1"/>
    <col min="9490" max="9742" width="9.140625" style="9"/>
    <col min="9743" max="9743" width="11.85546875" style="9" customWidth="1"/>
    <col min="9744" max="9744" width="67.85546875" style="9" customWidth="1"/>
    <col min="9745" max="9745" width="21.42578125" style="9" customWidth="1"/>
    <col min="9746" max="9998" width="9.140625" style="9"/>
    <col min="9999" max="9999" width="11.85546875" style="9" customWidth="1"/>
    <col min="10000" max="10000" width="67.85546875" style="9" customWidth="1"/>
    <col min="10001" max="10001" width="21.42578125" style="9" customWidth="1"/>
    <col min="10002" max="10254" width="9.140625" style="9"/>
    <col min="10255" max="10255" width="11.85546875" style="9" customWidth="1"/>
    <col min="10256" max="10256" width="67.85546875" style="9" customWidth="1"/>
    <col min="10257" max="10257" width="21.42578125" style="9" customWidth="1"/>
    <col min="10258" max="10510" width="9.140625" style="9"/>
    <col min="10511" max="10511" width="11.85546875" style="9" customWidth="1"/>
    <col min="10512" max="10512" width="67.85546875" style="9" customWidth="1"/>
    <col min="10513" max="10513" width="21.42578125" style="9" customWidth="1"/>
    <col min="10514" max="10766" width="9.140625" style="9"/>
    <col min="10767" max="10767" width="11.85546875" style="9" customWidth="1"/>
    <col min="10768" max="10768" width="67.85546875" style="9" customWidth="1"/>
    <col min="10769" max="10769" width="21.42578125" style="9" customWidth="1"/>
    <col min="10770" max="11022" width="9.140625" style="9"/>
    <col min="11023" max="11023" width="11.85546875" style="9" customWidth="1"/>
    <col min="11024" max="11024" width="67.85546875" style="9" customWidth="1"/>
    <col min="11025" max="11025" width="21.42578125" style="9" customWidth="1"/>
    <col min="11026" max="11278" width="9.140625" style="9"/>
    <col min="11279" max="11279" width="11.85546875" style="9" customWidth="1"/>
    <col min="11280" max="11280" width="67.85546875" style="9" customWidth="1"/>
    <col min="11281" max="11281" width="21.42578125" style="9" customWidth="1"/>
    <col min="11282" max="11534" width="9.140625" style="9"/>
    <col min="11535" max="11535" width="11.85546875" style="9" customWidth="1"/>
    <col min="11536" max="11536" width="67.85546875" style="9" customWidth="1"/>
    <col min="11537" max="11537" width="21.42578125" style="9" customWidth="1"/>
    <col min="11538" max="11790" width="9.140625" style="9"/>
    <col min="11791" max="11791" width="11.85546875" style="9" customWidth="1"/>
    <col min="11792" max="11792" width="67.85546875" style="9" customWidth="1"/>
    <col min="11793" max="11793" width="21.42578125" style="9" customWidth="1"/>
    <col min="11794" max="12046" width="9.140625" style="9"/>
    <col min="12047" max="12047" width="11.85546875" style="9" customWidth="1"/>
    <col min="12048" max="12048" width="67.85546875" style="9" customWidth="1"/>
    <col min="12049" max="12049" width="21.42578125" style="9" customWidth="1"/>
    <col min="12050" max="12302" width="9.140625" style="9"/>
    <col min="12303" max="12303" width="11.85546875" style="9" customWidth="1"/>
    <col min="12304" max="12304" width="67.85546875" style="9" customWidth="1"/>
    <col min="12305" max="12305" width="21.42578125" style="9" customWidth="1"/>
    <col min="12306" max="12558" width="9.140625" style="9"/>
    <col min="12559" max="12559" width="11.85546875" style="9" customWidth="1"/>
    <col min="12560" max="12560" width="67.85546875" style="9" customWidth="1"/>
    <col min="12561" max="12561" width="21.42578125" style="9" customWidth="1"/>
    <col min="12562" max="12814" width="9.140625" style="9"/>
    <col min="12815" max="12815" width="11.85546875" style="9" customWidth="1"/>
    <col min="12816" max="12816" width="67.85546875" style="9" customWidth="1"/>
    <col min="12817" max="12817" width="21.42578125" style="9" customWidth="1"/>
    <col min="12818" max="13070" width="9.140625" style="9"/>
    <col min="13071" max="13071" width="11.85546875" style="9" customWidth="1"/>
    <col min="13072" max="13072" width="67.85546875" style="9" customWidth="1"/>
    <col min="13073" max="13073" width="21.42578125" style="9" customWidth="1"/>
    <col min="13074" max="13326" width="9.140625" style="9"/>
    <col min="13327" max="13327" width="11.85546875" style="9" customWidth="1"/>
    <col min="13328" max="13328" width="67.85546875" style="9" customWidth="1"/>
    <col min="13329" max="13329" width="21.42578125" style="9" customWidth="1"/>
    <col min="13330" max="13582" width="9.140625" style="9"/>
    <col min="13583" max="13583" width="11.85546875" style="9" customWidth="1"/>
    <col min="13584" max="13584" width="67.85546875" style="9" customWidth="1"/>
    <col min="13585" max="13585" width="21.42578125" style="9" customWidth="1"/>
    <col min="13586" max="13838" width="9.140625" style="9"/>
    <col min="13839" max="13839" width="11.85546875" style="9" customWidth="1"/>
    <col min="13840" max="13840" width="67.85546875" style="9" customWidth="1"/>
    <col min="13841" max="13841" width="21.42578125" style="9" customWidth="1"/>
    <col min="13842" max="14094" width="9.140625" style="9"/>
    <col min="14095" max="14095" width="11.85546875" style="9" customWidth="1"/>
    <col min="14096" max="14096" width="67.85546875" style="9" customWidth="1"/>
    <col min="14097" max="14097" width="21.42578125" style="9" customWidth="1"/>
    <col min="14098" max="14350" width="9.140625" style="9"/>
    <col min="14351" max="14351" width="11.85546875" style="9" customWidth="1"/>
    <col min="14352" max="14352" width="67.85546875" style="9" customWidth="1"/>
    <col min="14353" max="14353" width="21.42578125" style="9" customWidth="1"/>
    <col min="14354" max="14606" width="9.140625" style="9"/>
    <col min="14607" max="14607" width="11.85546875" style="9" customWidth="1"/>
    <col min="14608" max="14608" width="67.85546875" style="9" customWidth="1"/>
    <col min="14609" max="14609" width="21.42578125" style="9" customWidth="1"/>
    <col min="14610" max="14862" width="9.140625" style="9"/>
    <col min="14863" max="14863" width="11.85546875" style="9" customWidth="1"/>
    <col min="14864" max="14864" width="67.85546875" style="9" customWidth="1"/>
    <col min="14865" max="14865" width="21.42578125" style="9" customWidth="1"/>
    <col min="14866" max="15118" width="9.140625" style="9"/>
    <col min="15119" max="15119" width="11.85546875" style="9" customWidth="1"/>
    <col min="15120" max="15120" width="67.85546875" style="9" customWidth="1"/>
    <col min="15121" max="15121" width="21.42578125" style="9" customWidth="1"/>
    <col min="15122" max="15374" width="9.140625" style="9"/>
    <col min="15375" max="15375" width="11.85546875" style="9" customWidth="1"/>
    <col min="15376" max="15376" width="67.85546875" style="9" customWidth="1"/>
    <col min="15377" max="15377" width="21.42578125" style="9" customWidth="1"/>
    <col min="15378" max="15630" width="9.140625" style="9"/>
    <col min="15631" max="15631" width="11.85546875" style="9" customWidth="1"/>
    <col min="15632" max="15632" width="67.85546875" style="9" customWidth="1"/>
    <col min="15633" max="15633" width="21.42578125" style="9" customWidth="1"/>
    <col min="15634" max="15886" width="9.140625" style="9"/>
    <col min="15887" max="15887" width="11.85546875" style="9" customWidth="1"/>
    <col min="15888" max="15888" width="67.85546875" style="9" customWidth="1"/>
    <col min="15889" max="15889" width="21.42578125" style="9" customWidth="1"/>
    <col min="15890" max="16142" width="9.140625" style="9"/>
    <col min="16143" max="16143" width="11.85546875" style="9" customWidth="1"/>
    <col min="16144" max="16144" width="67.85546875" style="9" customWidth="1"/>
    <col min="16145" max="16145" width="21.42578125" style="9" customWidth="1"/>
    <col min="16146" max="16384" width="9.140625" style="9"/>
  </cols>
  <sheetData>
    <row r="1" spans="1:18" s="4" customFormat="1" ht="2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s="6" customFormat="1" ht="15.9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0" t="s">
        <v>376</v>
      </c>
    </row>
    <row r="3" spans="1:18" ht="15.75" customHeight="1" thickBot="1">
      <c r="A3" s="7" t="s">
        <v>0</v>
      </c>
      <c r="B3" s="8" t="s">
        <v>1</v>
      </c>
      <c r="C3" s="374" t="s">
        <v>2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6"/>
    </row>
    <row r="4" spans="1:18" s="12" customFormat="1" ht="24.75" thickBot="1">
      <c r="A4" s="10">
        <v>1</v>
      </c>
      <c r="B4" s="11">
        <v>2</v>
      </c>
      <c r="C4" s="73" t="s">
        <v>351</v>
      </c>
      <c r="D4" s="73" t="s">
        <v>345</v>
      </c>
      <c r="E4" s="73" t="s">
        <v>346</v>
      </c>
      <c r="F4" s="73" t="s">
        <v>347</v>
      </c>
      <c r="G4" s="73" t="s">
        <v>346</v>
      </c>
      <c r="H4" s="73" t="s">
        <v>352</v>
      </c>
      <c r="I4" s="73" t="s">
        <v>345</v>
      </c>
      <c r="J4" s="73" t="s">
        <v>346</v>
      </c>
      <c r="K4" s="73" t="s">
        <v>347</v>
      </c>
      <c r="L4" s="73" t="s">
        <v>346</v>
      </c>
      <c r="M4" s="73" t="s">
        <v>353</v>
      </c>
      <c r="N4" s="73" t="s">
        <v>345</v>
      </c>
      <c r="O4" s="73" t="s">
        <v>346</v>
      </c>
      <c r="P4" s="73" t="s">
        <v>347</v>
      </c>
      <c r="Q4" s="73" t="s">
        <v>346</v>
      </c>
      <c r="R4" s="377" t="s">
        <v>69</v>
      </c>
    </row>
    <row r="5" spans="1:18" s="12" customFormat="1" ht="15.95" customHeight="1" thickBot="1">
      <c r="A5" s="13"/>
      <c r="B5" s="14" t="s">
        <v>3</v>
      </c>
      <c r="C5" s="379" t="s">
        <v>70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214"/>
      <c r="O5" s="214"/>
      <c r="P5" s="214"/>
      <c r="Q5" s="214"/>
      <c r="R5" s="378"/>
    </row>
    <row r="6" spans="1:18" s="17" customFormat="1" ht="12" customHeight="1" thickBot="1">
      <c r="A6" s="10" t="s">
        <v>4</v>
      </c>
      <c r="B6" s="15" t="s">
        <v>68</v>
      </c>
      <c r="C6" s="16">
        <v>35588000</v>
      </c>
      <c r="D6" s="16"/>
      <c r="E6" s="16"/>
      <c r="F6" s="16"/>
      <c r="G6" s="16"/>
      <c r="H6" s="16">
        <v>10213000</v>
      </c>
      <c r="I6" s="16"/>
      <c r="J6" s="16"/>
      <c r="K6" s="16"/>
      <c r="L6" s="16"/>
      <c r="M6" s="16"/>
      <c r="N6" s="16"/>
      <c r="O6" s="16"/>
      <c r="P6" s="16"/>
      <c r="Q6" s="16"/>
      <c r="R6" s="16">
        <f>C6+H6+M6</f>
        <v>45801000</v>
      </c>
    </row>
    <row r="7" spans="1:18" s="17" customFormat="1" ht="12" customHeight="1" thickBot="1">
      <c r="A7" s="10" t="s">
        <v>10</v>
      </c>
      <c r="B7" s="15" t="s">
        <v>11</v>
      </c>
      <c r="C7" s="16">
        <f t="shared" ref="C7:Q7" si="0">SUM(C8:C10)</f>
        <v>95053000</v>
      </c>
      <c r="D7" s="16">
        <f t="shared" si="0"/>
        <v>0</v>
      </c>
      <c r="E7" s="16">
        <f t="shared" si="0"/>
        <v>0</v>
      </c>
      <c r="F7" s="16">
        <f t="shared" ref="F7:G7" si="1">SUM(F8:F10)</f>
        <v>0</v>
      </c>
      <c r="G7" s="16">
        <f t="shared" si="1"/>
        <v>0</v>
      </c>
      <c r="H7" s="16">
        <f t="shared" si="0"/>
        <v>28056000</v>
      </c>
      <c r="I7" s="16">
        <f t="shared" ref="I7:L7" si="2">SUM(I8:I10)</f>
        <v>0</v>
      </c>
      <c r="J7" s="16">
        <f t="shared" si="2"/>
        <v>0</v>
      </c>
      <c r="K7" s="16">
        <f t="shared" si="2"/>
        <v>0</v>
      </c>
      <c r="L7" s="16">
        <f t="shared" si="2"/>
        <v>0</v>
      </c>
      <c r="M7" s="16">
        <f t="shared" si="0"/>
        <v>0</v>
      </c>
      <c r="N7" s="16">
        <f t="shared" si="0"/>
        <v>0</v>
      </c>
      <c r="O7" s="16">
        <f t="shared" si="0"/>
        <v>0</v>
      </c>
      <c r="P7" s="16">
        <f t="shared" si="0"/>
        <v>0</v>
      </c>
      <c r="Q7" s="16">
        <f t="shared" si="0"/>
        <v>0</v>
      </c>
      <c r="R7" s="16">
        <f t="shared" ref="R7:R28" si="3">C7+H7+M7</f>
        <v>123109000</v>
      </c>
    </row>
    <row r="8" spans="1:18" s="21" customFormat="1" ht="12" customHeight="1">
      <c r="A8" s="18" t="s">
        <v>12</v>
      </c>
      <c r="B8" s="22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>
        <f t="shared" si="3"/>
        <v>0</v>
      </c>
    </row>
    <row r="9" spans="1:18" s="21" customFormat="1" ht="12" customHeight="1">
      <c r="A9" s="18" t="s">
        <v>14</v>
      </c>
      <c r="B9" s="19" t="s">
        <v>15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>
        <f t="shared" si="3"/>
        <v>0</v>
      </c>
    </row>
    <row r="10" spans="1:18" s="21" customFormat="1" ht="12" customHeight="1">
      <c r="A10" s="18" t="s">
        <v>16</v>
      </c>
      <c r="B10" s="19" t="s">
        <v>17</v>
      </c>
      <c r="C10" s="20">
        <v>95053000</v>
      </c>
      <c r="D10" s="20">
        <v>0</v>
      </c>
      <c r="E10" s="20">
        <v>0</v>
      </c>
      <c r="F10" s="20">
        <v>0</v>
      </c>
      <c r="G10" s="20">
        <v>0</v>
      </c>
      <c r="H10" s="20">
        <v>28056000</v>
      </c>
      <c r="I10" s="20"/>
      <c r="J10" s="20"/>
      <c r="K10" s="20"/>
      <c r="L10" s="20"/>
      <c r="M10" s="20"/>
      <c r="N10" s="20"/>
      <c r="O10" s="20"/>
      <c r="P10" s="20"/>
      <c r="Q10" s="20"/>
      <c r="R10" s="20">
        <f t="shared" si="3"/>
        <v>123109000</v>
      </c>
    </row>
    <row r="11" spans="1:18" s="21" customFormat="1" ht="12" customHeight="1" thickBot="1">
      <c r="A11" s="18" t="s">
        <v>18</v>
      </c>
      <c r="B11" s="19" t="s">
        <v>19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>
        <f t="shared" si="3"/>
        <v>0</v>
      </c>
    </row>
    <row r="12" spans="1:18" s="21" customFormat="1" ht="12" customHeight="1" thickBot="1">
      <c r="A12" s="23" t="s">
        <v>20</v>
      </c>
      <c r="B12" s="24" t="s">
        <v>21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>
        <f t="shared" si="3"/>
        <v>0</v>
      </c>
    </row>
    <row r="13" spans="1:18" s="21" customFormat="1" ht="12" customHeight="1" thickBot="1">
      <c r="A13" s="23" t="s">
        <v>22</v>
      </c>
      <c r="B13" s="24" t="s">
        <v>23</v>
      </c>
      <c r="C13" s="16">
        <f t="shared" ref="C13:Q13" si="4">+C14+C15</f>
        <v>0</v>
      </c>
      <c r="D13" s="16">
        <f t="shared" si="4"/>
        <v>0</v>
      </c>
      <c r="E13" s="16">
        <f t="shared" si="4"/>
        <v>0</v>
      </c>
      <c r="F13" s="16">
        <f t="shared" ref="F13:G13" si="5">+F14+F15</f>
        <v>0</v>
      </c>
      <c r="G13" s="16">
        <f t="shared" si="5"/>
        <v>0</v>
      </c>
      <c r="H13" s="16">
        <f t="shared" si="4"/>
        <v>0</v>
      </c>
      <c r="I13" s="16">
        <f t="shared" ref="I13:L13" si="6">+I14+I15</f>
        <v>0</v>
      </c>
      <c r="J13" s="16">
        <f t="shared" si="6"/>
        <v>0</v>
      </c>
      <c r="K13" s="16">
        <f t="shared" si="6"/>
        <v>0</v>
      </c>
      <c r="L13" s="16">
        <f t="shared" si="6"/>
        <v>0</v>
      </c>
      <c r="M13" s="16">
        <f t="shared" si="4"/>
        <v>0</v>
      </c>
      <c r="N13" s="16">
        <f t="shared" si="4"/>
        <v>0</v>
      </c>
      <c r="O13" s="16">
        <f t="shared" si="4"/>
        <v>0</v>
      </c>
      <c r="P13" s="16">
        <f t="shared" si="4"/>
        <v>0</v>
      </c>
      <c r="Q13" s="16">
        <f t="shared" si="4"/>
        <v>0</v>
      </c>
      <c r="R13" s="16">
        <f t="shared" si="3"/>
        <v>0</v>
      </c>
    </row>
    <row r="14" spans="1:18" s="21" customFormat="1" ht="12" customHeight="1">
      <c r="A14" s="26" t="s">
        <v>24</v>
      </c>
      <c r="B14" s="27" t="s">
        <v>15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>
        <f t="shared" si="3"/>
        <v>0</v>
      </c>
    </row>
    <row r="15" spans="1:18" s="21" customFormat="1" ht="12" customHeight="1">
      <c r="A15" s="26" t="s">
        <v>25</v>
      </c>
      <c r="B15" s="29" t="s">
        <v>26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>
        <f t="shared" si="3"/>
        <v>0</v>
      </c>
    </row>
    <row r="16" spans="1:18" s="21" customFormat="1" ht="12" customHeight="1" thickBot="1">
      <c r="A16" s="18" t="s">
        <v>27</v>
      </c>
      <c r="B16" s="31" t="s">
        <v>28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>
        <f t="shared" si="3"/>
        <v>0</v>
      </c>
    </row>
    <row r="17" spans="1:18" s="21" customFormat="1" ht="12" customHeight="1" thickBot="1">
      <c r="A17" s="23" t="s">
        <v>29</v>
      </c>
      <c r="B17" s="24" t="s">
        <v>30</v>
      </c>
      <c r="C17" s="16">
        <f t="shared" ref="C17:Q17" si="7">+C18+C19+C20</f>
        <v>0</v>
      </c>
      <c r="D17" s="16">
        <f t="shared" si="7"/>
        <v>0</v>
      </c>
      <c r="E17" s="16">
        <f t="shared" si="7"/>
        <v>0</v>
      </c>
      <c r="F17" s="16">
        <f t="shared" ref="F17:G17" si="8">+F18+F19+F20</f>
        <v>0</v>
      </c>
      <c r="G17" s="16">
        <f t="shared" si="8"/>
        <v>0</v>
      </c>
      <c r="H17" s="16">
        <f t="shared" si="7"/>
        <v>0</v>
      </c>
      <c r="I17" s="16">
        <f t="shared" ref="I17:L17" si="9">+I18+I19+I20</f>
        <v>0</v>
      </c>
      <c r="J17" s="16">
        <f t="shared" si="9"/>
        <v>0</v>
      </c>
      <c r="K17" s="16">
        <f t="shared" si="9"/>
        <v>0</v>
      </c>
      <c r="L17" s="16">
        <f t="shared" si="9"/>
        <v>0</v>
      </c>
      <c r="M17" s="16">
        <f t="shared" si="7"/>
        <v>0</v>
      </c>
      <c r="N17" s="16">
        <f t="shared" si="7"/>
        <v>0</v>
      </c>
      <c r="O17" s="16">
        <f t="shared" si="7"/>
        <v>0</v>
      </c>
      <c r="P17" s="16">
        <f t="shared" si="7"/>
        <v>0</v>
      </c>
      <c r="Q17" s="16">
        <f t="shared" si="7"/>
        <v>0</v>
      </c>
      <c r="R17" s="16">
        <f t="shared" si="3"/>
        <v>0</v>
      </c>
    </row>
    <row r="18" spans="1:18" s="21" customFormat="1" ht="12" customHeight="1">
      <c r="A18" s="26" t="s">
        <v>31</v>
      </c>
      <c r="B18" s="27" t="s">
        <v>32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>
        <f t="shared" si="3"/>
        <v>0</v>
      </c>
    </row>
    <row r="19" spans="1:18" s="21" customFormat="1" ht="12" customHeight="1">
      <c r="A19" s="26" t="s">
        <v>33</v>
      </c>
      <c r="B19" s="29" t="s">
        <v>34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>
        <f t="shared" si="3"/>
        <v>0</v>
      </c>
    </row>
    <row r="20" spans="1:18" s="21" customFormat="1" ht="12" customHeight="1" thickBot="1">
      <c r="A20" s="18" t="s">
        <v>35</v>
      </c>
      <c r="B20" s="33" t="s">
        <v>36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>
        <f t="shared" si="3"/>
        <v>0</v>
      </c>
    </row>
    <row r="21" spans="1:18" s="17" customFormat="1" ht="12" customHeight="1" thickBot="1">
      <c r="A21" s="23" t="s">
        <v>37</v>
      </c>
      <c r="B21" s="24" t="s">
        <v>38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>
        <f t="shared" si="3"/>
        <v>0</v>
      </c>
    </row>
    <row r="22" spans="1:18" s="17" customFormat="1" ht="12" customHeight="1" thickBot="1">
      <c r="A22" s="23" t="s">
        <v>39</v>
      </c>
      <c r="B22" s="24" t="s">
        <v>40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>
        <f t="shared" si="3"/>
        <v>0</v>
      </c>
    </row>
    <row r="23" spans="1:18" s="17" customFormat="1" ht="12" customHeight="1" thickBot="1">
      <c r="A23" s="10" t="s">
        <v>41</v>
      </c>
      <c r="B23" s="24" t="s">
        <v>42</v>
      </c>
      <c r="C23" s="35">
        <f t="shared" ref="C23:Q23" si="10">+C6+C7+C12+C13+C17+C21+C22</f>
        <v>130641000</v>
      </c>
      <c r="D23" s="35">
        <f t="shared" si="10"/>
        <v>0</v>
      </c>
      <c r="E23" s="35">
        <f t="shared" si="10"/>
        <v>0</v>
      </c>
      <c r="F23" s="35">
        <f t="shared" ref="F23:G23" si="11">+F6+F7+F12+F13+F17+F21+F22</f>
        <v>0</v>
      </c>
      <c r="G23" s="35">
        <f t="shared" si="11"/>
        <v>0</v>
      </c>
      <c r="H23" s="35">
        <f t="shared" si="10"/>
        <v>38269000</v>
      </c>
      <c r="I23" s="35">
        <f t="shared" ref="I23:L23" si="12">+I6+I7+I12+I13+I17+I21+I22</f>
        <v>0</v>
      </c>
      <c r="J23" s="35">
        <f t="shared" si="12"/>
        <v>0</v>
      </c>
      <c r="K23" s="35">
        <f t="shared" si="12"/>
        <v>0</v>
      </c>
      <c r="L23" s="35">
        <f t="shared" si="12"/>
        <v>0</v>
      </c>
      <c r="M23" s="35">
        <f t="shared" si="10"/>
        <v>0</v>
      </c>
      <c r="N23" s="35">
        <f t="shared" si="10"/>
        <v>0</v>
      </c>
      <c r="O23" s="35">
        <f t="shared" si="10"/>
        <v>0</v>
      </c>
      <c r="P23" s="35">
        <f t="shared" si="10"/>
        <v>0</v>
      </c>
      <c r="Q23" s="35">
        <f t="shared" si="10"/>
        <v>0</v>
      </c>
      <c r="R23" s="35">
        <f t="shared" si="3"/>
        <v>168910000</v>
      </c>
    </row>
    <row r="24" spans="1:18" s="17" customFormat="1" ht="12" customHeight="1" thickBot="1">
      <c r="A24" s="36" t="s">
        <v>43</v>
      </c>
      <c r="B24" s="24" t="s">
        <v>44</v>
      </c>
      <c r="C24" s="35">
        <f t="shared" ref="C24:Q24" si="13">+C25+C26+C27</f>
        <v>11105364</v>
      </c>
      <c r="D24" s="35">
        <f t="shared" si="13"/>
        <v>0</v>
      </c>
      <c r="E24" s="35">
        <f t="shared" si="13"/>
        <v>0</v>
      </c>
      <c r="F24" s="35">
        <f t="shared" ref="F24:G24" si="14">+F25+F26+F27</f>
        <v>0</v>
      </c>
      <c r="G24" s="35">
        <f t="shared" si="14"/>
        <v>0</v>
      </c>
      <c r="H24" s="35">
        <f t="shared" si="13"/>
        <v>0</v>
      </c>
      <c r="I24" s="35">
        <f t="shared" ref="I24:L24" si="15">+I25+I26+I27</f>
        <v>0</v>
      </c>
      <c r="J24" s="35">
        <f t="shared" si="15"/>
        <v>0</v>
      </c>
      <c r="K24" s="35">
        <f t="shared" si="15"/>
        <v>0</v>
      </c>
      <c r="L24" s="35">
        <f t="shared" si="15"/>
        <v>0</v>
      </c>
      <c r="M24" s="35">
        <f t="shared" si="13"/>
        <v>0</v>
      </c>
      <c r="N24" s="35">
        <f t="shared" si="13"/>
        <v>0</v>
      </c>
      <c r="O24" s="35">
        <f t="shared" si="13"/>
        <v>0</v>
      </c>
      <c r="P24" s="35">
        <f t="shared" si="13"/>
        <v>0</v>
      </c>
      <c r="Q24" s="35">
        <f t="shared" si="13"/>
        <v>0</v>
      </c>
      <c r="R24" s="35">
        <f t="shared" si="3"/>
        <v>11105364</v>
      </c>
    </row>
    <row r="25" spans="1:18" s="17" customFormat="1" ht="12" customHeight="1">
      <c r="A25" s="26" t="s">
        <v>45</v>
      </c>
      <c r="B25" s="27" t="s">
        <v>46</v>
      </c>
      <c r="C25" s="28">
        <v>11105364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>
        <f t="shared" si="3"/>
        <v>11105364</v>
      </c>
    </row>
    <row r="26" spans="1:18" s="17" customFormat="1" ht="12" customHeight="1">
      <c r="A26" s="26" t="s">
        <v>47</v>
      </c>
      <c r="B26" s="29" t="s">
        <v>48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>
        <f t="shared" si="3"/>
        <v>0</v>
      </c>
    </row>
    <row r="27" spans="1:18" s="21" customFormat="1" ht="12" customHeight="1" thickBot="1">
      <c r="A27" s="18" t="s">
        <v>49</v>
      </c>
      <c r="B27" s="33" t="s">
        <v>50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>
        <f t="shared" si="3"/>
        <v>0</v>
      </c>
    </row>
    <row r="28" spans="1:18" s="21" customFormat="1" ht="15" customHeight="1" thickBot="1">
      <c r="A28" s="36" t="s">
        <v>51</v>
      </c>
      <c r="B28" s="37" t="s">
        <v>52</v>
      </c>
      <c r="C28" s="38">
        <f t="shared" ref="C28:Q28" si="16">+C23+C24</f>
        <v>141746364</v>
      </c>
      <c r="D28" s="38">
        <f t="shared" si="16"/>
        <v>0</v>
      </c>
      <c r="E28" s="38">
        <f t="shared" si="16"/>
        <v>0</v>
      </c>
      <c r="F28" s="38">
        <f t="shared" ref="F28:G28" si="17">+F23+F24</f>
        <v>0</v>
      </c>
      <c r="G28" s="38">
        <f t="shared" si="17"/>
        <v>0</v>
      </c>
      <c r="H28" s="38">
        <f t="shared" si="16"/>
        <v>38269000</v>
      </c>
      <c r="I28" s="38">
        <f t="shared" ref="I28:L28" si="18">+I23+I24</f>
        <v>0</v>
      </c>
      <c r="J28" s="38">
        <f t="shared" si="18"/>
        <v>0</v>
      </c>
      <c r="K28" s="38">
        <f t="shared" si="18"/>
        <v>0</v>
      </c>
      <c r="L28" s="38">
        <f t="shared" si="18"/>
        <v>0</v>
      </c>
      <c r="M28" s="38">
        <f t="shared" si="16"/>
        <v>0</v>
      </c>
      <c r="N28" s="38">
        <f t="shared" si="16"/>
        <v>0</v>
      </c>
      <c r="O28" s="38">
        <f t="shared" si="16"/>
        <v>0</v>
      </c>
      <c r="P28" s="38">
        <f t="shared" si="16"/>
        <v>0</v>
      </c>
      <c r="Q28" s="38">
        <f t="shared" si="16"/>
        <v>0</v>
      </c>
      <c r="R28" s="38">
        <f t="shared" si="3"/>
        <v>180015364</v>
      </c>
    </row>
    <row r="29" spans="1:18" s="21" customFormat="1" ht="15" customHeight="1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</row>
    <row r="30" spans="1:18" ht="13.5" thickBot="1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4"/>
    </row>
    <row r="31" spans="1:18" s="12" customFormat="1" ht="16.5" customHeight="1" thickBot="1">
      <c r="A31" s="45"/>
      <c r="B31" s="56" t="s">
        <v>53</v>
      </c>
      <c r="C31" s="220" t="s">
        <v>351</v>
      </c>
      <c r="D31" s="213" t="s">
        <v>345</v>
      </c>
      <c r="E31" s="213" t="s">
        <v>346</v>
      </c>
      <c r="F31" s="213" t="s">
        <v>347</v>
      </c>
      <c r="G31" s="213" t="s">
        <v>346</v>
      </c>
      <c r="H31" s="220" t="s">
        <v>352</v>
      </c>
      <c r="I31" s="213" t="s">
        <v>345</v>
      </c>
      <c r="J31" s="213" t="s">
        <v>346</v>
      </c>
      <c r="K31" s="213" t="s">
        <v>347</v>
      </c>
      <c r="L31" s="213" t="s">
        <v>346</v>
      </c>
      <c r="M31" s="220" t="s">
        <v>353</v>
      </c>
      <c r="N31" s="213"/>
      <c r="O31" s="213"/>
      <c r="P31" s="213"/>
      <c r="Q31" s="213"/>
      <c r="R31" s="221" t="s">
        <v>338</v>
      </c>
    </row>
    <row r="32" spans="1:18" s="47" customFormat="1" ht="12" customHeight="1" thickBot="1">
      <c r="A32" s="274" t="s">
        <v>4</v>
      </c>
      <c r="B32" s="275" t="s">
        <v>377</v>
      </c>
      <c r="C32" s="276">
        <f>SUM(C33:C38)</f>
        <v>6083364</v>
      </c>
      <c r="D32" s="16">
        <f t="shared" ref="D32:Q32" si="19">SUM(D33:D37)</f>
        <v>0</v>
      </c>
      <c r="E32" s="16">
        <f t="shared" si="19"/>
        <v>0</v>
      </c>
      <c r="F32" s="16">
        <f t="shared" ref="F32:G32" si="20">SUM(F33:F37)</f>
        <v>0</v>
      </c>
      <c r="G32" s="16">
        <f t="shared" si="20"/>
        <v>0</v>
      </c>
      <c r="H32" s="16">
        <f t="shared" ref="H32:M32" si="21">SUM(H33:H38)</f>
        <v>19950000</v>
      </c>
      <c r="I32" s="16">
        <f t="shared" si="21"/>
        <v>0</v>
      </c>
      <c r="J32" s="16">
        <f t="shared" si="21"/>
        <v>0</v>
      </c>
      <c r="K32" s="16">
        <f t="shared" si="21"/>
        <v>0</v>
      </c>
      <c r="L32" s="16">
        <f t="shared" si="21"/>
        <v>0</v>
      </c>
      <c r="M32" s="16">
        <f t="shared" si="21"/>
        <v>0</v>
      </c>
      <c r="N32" s="16">
        <f t="shared" si="19"/>
        <v>0</v>
      </c>
      <c r="O32" s="16">
        <f t="shared" si="19"/>
        <v>0</v>
      </c>
      <c r="P32" s="16">
        <f t="shared" si="19"/>
        <v>0</v>
      </c>
      <c r="Q32" s="16">
        <f t="shared" si="19"/>
        <v>0</v>
      </c>
      <c r="R32" s="16">
        <f t="shared" ref="R32:R66" si="22">C32+H32+M32</f>
        <v>26033364</v>
      </c>
    </row>
    <row r="33" spans="1:36" ht="12" customHeight="1">
      <c r="A33" s="277" t="s">
        <v>5</v>
      </c>
      <c r="B33" s="114" t="s">
        <v>245</v>
      </c>
      <c r="C33" s="278"/>
      <c r="D33" s="28"/>
      <c r="E33" s="28"/>
      <c r="F33" s="28"/>
      <c r="G33" s="28"/>
      <c r="H33" s="28">
        <v>150000</v>
      </c>
      <c r="I33" s="28"/>
      <c r="J33" s="28"/>
      <c r="K33" s="28"/>
      <c r="L33" s="28"/>
      <c r="M33" s="28"/>
      <c r="N33" s="28"/>
      <c r="O33" s="28"/>
      <c r="P33" s="28"/>
      <c r="Q33" s="28"/>
      <c r="R33" s="28">
        <f t="shared" si="22"/>
        <v>150000</v>
      </c>
      <c r="T33" s="57"/>
      <c r="U33" s="57"/>
      <c r="V33" s="57">
        <f>H33+'4. sz. mell'!H32</f>
        <v>25855000</v>
      </c>
      <c r="W33" s="57"/>
      <c r="X33" s="57"/>
      <c r="Y33" s="57"/>
      <c r="Z33" s="57"/>
      <c r="AA33" s="57"/>
      <c r="AB33" s="57">
        <f>I33+'4. sz. mell'!I32</f>
        <v>0</v>
      </c>
      <c r="AC33" s="57">
        <f>J33+'4. sz. mell'!J32</f>
        <v>0</v>
      </c>
      <c r="AD33" s="57">
        <f>K33+'4. sz. mell'!K32</f>
        <v>0</v>
      </c>
      <c r="AE33" s="57">
        <f>L33+'4. sz. mell'!L32</f>
        <v>0</v>
      </c>
      <c r="AF33" s="57">
        <f>M33+'4. sz. mell'!M32</f>
        <v>0</v>
      </c>
      <c r="AG33" s="57">
        <f>N33+'4. sz. mell'!N32</f>
        <v>0</v>
      </c>
      <c r="AH33" s="57">
        <f>O33+'4. sz. mell'!O32</f>
        <v>0</v>
      </c>
      <c r="AI33" s="57">
        <f>P33+'4. sz. mell'!P32</f>
        <v>0</v>
      </c>
      <c r="AJ33" s="57">
        <f>Q33+'4. sz. mell'!Q32</f>
        <v>0</v>
      </c>
    </row>
    <row r="34" spans="1:36" ht="12" customHeight="1">
      <c r="A34" s="279" t="s">
        <v>6</v>
      </c>
      <c r="B34" s="19" t="s">
        <v>56</v>
      </c>
      <c r="C34" s="280"/>
      <c r="D34" s="48"/>
      <c r="E34" s="48"/>
      <c r="F34" s="48"/>
      <c r="G34" s="48"/>
      <c r="H34" s="48">
        <v>98000</v>
      </c>
      <c r="I34" s="48"/>
      <c r="J34" s="48"/>
      <c r="K34" s="48"/>
      <c r="L34" s="48"/>
      <c r="M34" s="48"/>
      <c r="N34" s="48"/>
      <c r="O34" s="48"/>
      <c r="P34" s="48"/>
      <c r="Q34" s="48"/>
      <c r="R34" s="48">
        <f t="shared" si="22"/>
        <v>98000</v>
      </c>
      <c r="T34" s="57"/>
      <c r="U34" s="57"/>
      <c r="V34" s="57">
        <f>H34+'4. sz. mell'!H33</f>
        <v>5558000</v>
      </c>
      <c r="W34" s="57"/>
      <c r="X34" s="57"/>
      <c r="Y34" s="57"/>
      <c r="Z34" s="57"/>
      <c r="AA34" s="57"/>
    </row>
    <row r="35" spans="1:36" ht="12" customHeight="1">
      <c r="A35" s="279" t="s">
        <v>7</v>
      </c>
      <c r="B35" s="19" t="s">
        <v>378</v>
      </c>
      <c r="C35" s="281">
        <v>5715000</v>
      </c>
      <c r="D35" s="48"/>
      <c r="E35" s="48"/>
      <c r="F35" s="48"/>
      <c r="G35" s="48"/>
      <c r="H35" s="48">
        <v>4736000</v>
      </c>
      <c r="I35" s="48"/>
      <c r="J35" s="48"/>
      <c r="K35" s="48"/>
      <c r="L35" s="48"/>
      <c r="M35" s="48"/>
      <c r="N35" s="48"/>
      <c r="O35" s="48"/>
      <c r="P35" s="48"/>
      <c r="Q35" s="48"/>
      <c r="R35" s="48">
        <f t="shared" si="22"/>
        <v>10451000</v>
      </c>
      <c r="T35" s="57"/>
      <c r="U35" s="57"/>
      <c r="V35" s="57">
        <f>H35+'4. sz. mell'!H34</f>
        <v>9482000</v>
      </c>
      <c r="W35" s="57"/>
      <c r="X35" s="57"/>
      <c r="Y35" s="57"/>
      <c r="Z35" s="57"/>
      <c r="AA35" s="57"/>
    </row>
    <row r="36" spans="1:36" ht="12" customHeight="1">
      <c r="A36" s="279" t="s">
        <v>8</v>
      </c>
      <c r="B36" s="120" t="s">
        <v>58</v>
      </c>
      <c r="C36" s="282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 t="shared" si="22"/>
        <v>0</v>
      </c>
      <c r="T36" s="57"/>
      <c r="U36" s="57"/>
      <c r="V36" s="57">
        <f>H36+'4. sz. mell'!H35</f>
        <v>0</v>
      </c>
      <c r="W36" s="57"/>
      <c r="X36" s="57"/>
      <c r="Y36" s="57"/>
      <c r="Z36" s="57"/>
      <c r="AA36" s="57"/>
    </row>
    <row r="37" spans="1:36" ht="12" customHeight="1">
      <c r="A37" s="283" t="s">
        <v>9</v>
      </c>
      <c r="B37" s="120" t="s">
        <v>59</v>
      </c>
      <c r="C37" s="282"/>
      <c r="D37" s="48"/>
      <c r="E37" s="48"/>
      <c r="F37" s="48"/>
      <c r="G37" s="48"/>
      <c r="H37" s="48">
        <v>7166000</v>
      </c>
      <c r="I37" s="48"/>
      <c r="J37" s="48"/>
      <c r="K37" s="48"/>
      <c r="L37" s="48"/>
      <c r="M37" s="48"/>
      <c r="N37" s="48"/>
      <c r="O37" s="48"/>
      <c r="P37" s="48"/>
      <c r="Q37" s="48"/>
      <c r="R37" s="48">
        <f t="shared" si="22"/>
        <v>7166000</v>
      </c>
      <c r="T37" s="57"/>
      <c r="U37" s="57"/>
      <c r="V37" s="57">
        <f>H37+'4. sz. mell'!H36</f>
        <v>7166000</v>
      </c>
      <c r="W37" s="57"/>
      <c r="X37" s="57"/>
      <c r="Y37" s="57"/>
      <c r="Z37" s="57"/>
      <c r="AA37" s="57"/>
    </row>
    <row r="38" spans="1:36" ht="12" customHeight="1" thickBot="1">
      <c r="A38" s="284" t="s">
        <v>379</v>
      </c>
      <c r="B38" s="285" t="s">
        <v>380</v>
      </c>
      <c r="C38" s="286">
        <v>368364</v>
      </c>
      <c r="D38" s="30"/>
      <c r="E38" s="30"/>
      <c r="F38" s="30"/>
      <c r="G38" s="30"/>
      <c r="H38" s="30">
        <v>7800000</v>
      </c>
      <c r="I38" s="30"/>
      <c r="J38" s="30"/>
      <c r="K38" s="30"/>
      <c r="L38" s="30"/>
      <c r="M38" s="30"/>
      <c r="N38" s="30"/>
      <c r="O38" s="30"/>
      <c r="P38" s="30"/>
      <c r="Q38" s="30"/>
      <c r="R38" s="30">
        <f t="shared" si="22"/>
        <v>8168364</v>
      </c>
      <c r="T38" s="57"/>
      <c r="U38" s="57"/>
      <c r="V38" s="57">
        <f>H38+'4. sz. mell'!H37</f>
        <v>7855000</v>
      </c>
      <c r="W38" s="57"/>
      <c r="X38" s="57"/>
      <c r="Y38" s="57"/>
      <c r="Z38" s="57"/>
      <c r="AA38" s="57"/>
    </row>
    <row r="39" spans="1:36" ht="12" customHeight="1" thickBot="1">
      <c r="A39" s="23" t="s">
        <v>10</v>
      </c>
      <c r="B39" s="24" t="s">
        <v>60</v>
      </c>
      <c r="C39" s="16">
        <f t="shared" ref="C39:Q39" si="23">SUM(C40:C42)</f>
        <v>0</v>
      </c>
      <c r="D39" s="16">
        <f t="shared" si="23"/>
        <v>0</v>
      </c>
      <c r="E39" s="16">
        <f t="shared" si="23"/>
        <v>0</v>
      </c>
      <c r="F39" s="16">
        <f t="shared" ref="F39:G39" si="24">SUM(F40:F42)</f>
        <v>0</v>
      </c>
      <c r="G39" s="16">
        <f t="shared" si="24"/>
        <v>0</v>
      </c>
      <c r="H39" s="16">
        <f t="shared" si="23"/>
        <v>0</v>
      </c>
      <c r="I39" s="16">
        <f t="shared" ref="I39:L39" si="25">SUM(I40:I42)</f>
        <v>0</v>
      </c>
      <c r="J39" s="16">
        <f t="shared" si="25"/>
        <v>0</v>
      </c>
      <c r="K39" s="16">
        <f t="shared" si="25"/>
        <v>0</v>
      </c>
      <c r="L39" s="16">
        <f t="shared" si="25"/>
        <v>0</v>
      </c>
      <c r="M39" s="16">
        <f t="shared" si="23"/>
        <v>0</v>
      </c>
      <c r="N39" s="16">
        <f t="shared" si="23"/>
        <v>0</v>
      </c>
      <c r="O39" s="16">
        <f t="shared" si="23"/>
        <v>0</v>
      </c>
      <c r="P39" s="16">
        <f t="shared" si="23"/>
        <v>0</v>
      </c>
      <c r="Q39" s="16">
        <f t="shared" si="23"/>
        <v>0</v>
      </c>
      <c r="R39" s="16">
        <f t="shared" si="22"/>
        <v>0</v>
      </c>
      <c r="V39" s="57"/>
      <c r="W39" s="57"/>
      <c r="X39" s="57"/>
      <c r="Y39" s="57"/>
      <c r="Z39" s="57"/>
      <c r="AA39" s="57"/>
    </row>
    <row r="40" spans="1:36" s="47" customFormat="1" ht="12" customHeight="1">
      <c r="A40" s="18" t="s">
        <v>12</v>
      </c>
      <c r="B40" s="22" t="s">
        <v>61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>
        <f t="shared" si="22"/>
        <v>0</v>
      </c>
      <c r="V40" s="57"/>
      <c r="W40" s="57"/>
      <c r="X40" s="57"/>
      <c r="Y40" s="57"/>
      <c r="Z40" s="57"/>
      <c r="AA40" s="57"/>
    </row>
    <row r="41" spans="1:36" ht="12" customHeight="1">
      <c r="A41" s="18" t="s">
        <v>14</v>
      </c>
      <c r="B41" s="19" t="s">
        <v>62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>
        <f t="shared" si="22"/>
        <v>0</v>
      </c>
      <c r="V41" s="57"/>
      <c r="W41" s="57"/>
      <c r="X41" s="57"/>
      <c r="Y41" s="57"/>
      <c r="Z41" s="57"/>
      <c r="AA41" s="57"/>
    </row>
    <row r="42" spans="1:36" ht="12" customHeight="1">
      <c r="A42" s="18" t="s">
        <v>16</v>
      </c>
      <c r="B42" s="19" t="s">
        <v>63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>
        <f t="shared" si="22"/>
        <v>0</v>
      </c>
      <c r="V42" s="57"/>
      <c r="W42" s="57"/>
      <c r="X42" s="57"/>
      <c r="Y42" s="57"/>
      <c r="Z42" s="57"/>
      <c r="AA42" s="57"/>
    </row>
    <row r="43" spans="1:36" ht="12" customHeight="1" thickBot="1">
      <c r="A43" s="18" t="s">
        <v>18</v>
      </c>
      <c r="B43" s="19" t="s">
        <v>64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>
        <f t="shared" si="22"/>
        <v>0</v>
      </c>
      <c r="V43" s="57"/>
      <c r="W43" s="57"/>
      <c r="X43" s="57"/>
      <c r="Y43" s="57"/>
      <c r="Z43" s="57"/>
      <c r="AA43" s="57"/>
    </row>
    <row r="44" spans="1:36" s="60" customFormat="1" ht="12" customHeight="1" thickBot="1">
      <c r="A44" s="58" t="s">
        <v>22</v>
      </c>
      <c r="B44" s="24" t="s">
        <v>103</v>
      </c>
      <c r="C44" s="59">
        <f>SUM(C39,C32)</f>
        <v>6083364</v>
      </c>
      <c r="D44" s="59">
        <f>SUM(D39,D32)</f>
        <v>0</v>
      </c>
      <c r="E44" s="59">
        <f>SUM(E39,E32)</f>
        <v>0</v>
      </c>
      <c r="F44" s="59">
        <f>SUM(F39,F32)</f>
        <v>0</v>
      </c>
      <c r="G44" s="59">
        <f>SUM(G39,G32)</f>
        <v>0</v>
      </c>
      <c r="H44" s="59">
        <f t="shared" ref="H44:M44" si="26">SUM(H39,H32)</f>
        <v>19950000</v>
      </c>
      <c r="I44" s="59">
        <f>SUM(I39,I32)</f>
        <v>0</v>
      </c>
      <c r="J44" s="59">
        <f>SUM(J39,J32)</f>
        <v>0</v>
      </c>
      <c r="K44" s="59">
        <f>SUM(K39,K32)</f>
        <v>0</v>
      </c>
      <c r="L44" s="59">
        <f>SUM(L39,L32)</f>
        <v>0</v>
      </c>
      <c r="M44" s="59">
        <f t="shared" si="26"/>
        <v>0</v>
      </c>
      <c r="N44" s="59">
        <f>SUM(N39,N32)</f>
        <v>0</v>
      </c>
      <c r="O44" s="59">
        <f>SUM(O39,O32)</f>
        <v>0</v>
      </c>
      <c r="P44" s="59">
        <f>SUM(P39,P32)</f>
        <v>0</v>
      </c>
      <c r="Q44" s="59">
        <f>SUM(Q39,Q32)</f>
        <v>0</v>
      </c>
      <c r="R44" s="59">
        <f t="shared" si="22"/>
        <v>26033364</v>
      </c>
      <c r="V44" s="57"/>
      <c r="W44" s="57"/>
      <c r="X44" s="57"/>
      <c r="Y44" s="57"/>
      <c r="Z44" s="57"/>
      <c r="AA44" s="57"/>
    </row>
    <row r="45" spans="1:36" s="60" customFormat="1" ht="12" customHeight="1" thickBot="1">
      <c r="A45" s="58" t="s">
        <v>29</v>
      </c>
      <c r="B45" s="24" t="s">
        <v>71</v>
      </c>
      <c r="C45" s="59">
        <f>+C46+C47+C48</f>
        <v>0</v>
      </c>
      <c r="D45" s="59">
        <f>+D46+D47+D48</f>
        <v>0</v>
      </c>
      <c r="E45" s="59">
        <f>+E46+E47+E48</f>
        <v>0</v>
      </c>
      <c r="F45" s="59">
        <f>+F46+F47+F48</f>
        <v>0</v>
      </c>
      <c r="G45" s="59">
        <f>+G46+G47+G48</f>
        <v>0</v>
      </c>
      <c r="H45" s="59">
        <f t="shared" ref="H45:M45" si="27">+H46+H47+H48</f>
        <v>0</v>
      </c>
      <c r="I45" s="59">
        <f>+I46+I47+I48</f>
        <v>0</v>
      </c>
      <c r="J45" s="59">
        <f>+J46+J47+J48</f>
        <v>0</v>
      </c>
      <c r="K45" s="59">
        <f>+K46+K47+K48</f>
        <v>0</v>
      </c>
      <c r="L45" s="59">
        <f>+L46+L47+L48</f>
        <v>0</v>
      </c>
      <c r="M45" s="59">
        <f t="shared" si="27"/>
        <v>0</v>
      </c>
      <c r="N45" s="59">
        <f>+N46+N47+N48</f>
        <v>0</v>
      </c>
      <c r="O45" s="59">
        <f>+O46+O47+O48</f>
        <v>0</v>
      </c>
      <c r="P45" s="59">
        <f>+P46+P47+P48</f>
        <v>0</v>
      </c>
      <c r="Q45" s="59">
        <f>+Q46+Q47+Q48</f>
        <v>0</v>
      </c>
      <c r="R45" s="59">
        <f t="shared" si="22"/>
        <v>0</v>
      </c>
      <c r="V45" s="57"/>
      <c r="W45" s="57"/>
      <c r="X45" s="57"/>
      <c r="Y45" s="57"/>
      <c r="Z45" s="57"/>
      <c r="AA45" s="57"/>
    </row>
    <row r="46" spans="1:36" s="63" customFormat="1" ht="12" customHeight="1">
      <c r="A46" s="61" t="s">
        <v>31</v>
      </c>
      <c r="B46" s="22" t="s">
        <v>72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>
        <f t="shared" si="22"/>
        <v>0</v>
      </c>
      <c r="V46" s="57"/>
      <c r="W46" s="57"/>
      <c r="X46" s="57"/>
      <c r="Y46" s="57"/>
      <c r="Z46" s="57"/>
      <c r="AA46" s="57"/>
    </row>
    <row r="47" spans="1:36" s="60" customFormat="1" ht="12" customHeight="1">
      <c r="A47" s="61" t="s">
        <v>33</v>
      </c>
      <c r="B47" s="22" t="s">
        <v>73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>
        <f t="shared" si="22"/>
        <v>0</v>
      </c>
      <c r="V47" s="57"/>
      <c r="W47" s="57"/>
      <c r="X47" s="57"/>
      <c r="Y47" s="57"/>
      <c r="Z47" s="57"/>
      <c r="AA47" s="57"/>
    </row>
    <row r="48" spans="1:36" s="60" customFormat="1" ht="12" customHeight="1" thickBot="1">
      <c r="A48" s="64" t="s">
        <v>35</v>
      </c>
      <c r="B48" s="65" t="s">
        <v>74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>
        <f t="shared" si="22"/>
        <v>0</v>
      </c>
      <c r="V48" s="57"/>
      <c r="W48" s="57"/>
      <c r="X48" s="57"/>
      <c r="Y48" s="57"/>
      <c r="Z48" s="57"/>
      <c r="AA48" s="57"/>
    </row>
    <row r="49" spans="1:27" s="60" customFormat="1" ht="12" customHeight="1" thickBot="1">
      <c r="A49" s="58" t="s">
        <v>37</v>
      </c>
      <c r="B49" s="24" t="s">
        <v>75</v>
      </c>
      <c r="C49" s="59">
        <f>+C50+C51+C52+C53</f>
        <v>0</v>
      </c>
      <c r="D49" s="59">
        <f>+D50+D51+D52+D53</f>
        <v>0</v>
      </c>
      <c r="E49" s="59">
        <f>+E50+E51+E52+E53</f>
        <v>0</v>
      </c>
      <c r="F49" s="59">
        <f>+F50+F51+F52+F53</f>
        <v>0</v>
      </c>
      <c r="G49" s="59">
        <f>+G50+G51+G52+G53</f>
        <v>0</v>
      </c>
      <c r="H49" s="59">
        <f t="shared" ref="H49:M49" si="28">+H50+H51+H52+H53</f>
        <v>0</v>
      </c>
      <c r="I49" s="59">
        <f>+I50+I51+I52+I53</f>
        <v>0</v>
      </c>
      <c r="J49" s="59">
        <f>+J50+J51+J52+J53</f>
        <v>0</v>
      </c>
      <c r="K49" s="59">
        <f>+K50+K51+K52+K53</f>
        <v>0</v>
      </c>
      <c r="L49" s="59">
        <f>+L50+L51+L52+L53</f>
        <v>0</v>
      </c>
      <c r="M49" s="59">
        <f t="shared" si="28"/>
        <v>0</v>
      </c>
      <c r="N49" s="59">
        <f>+N50+N51+N52+N53</f>
        <v>0</v>
      </c>
      <c r="O49" s="59">
        <f>+O50+O51+O52+O53</f>
        <v>0</v>
      </c>
      <c r="P49" s="59">
        <f>+P50+P51+P52+P53</f>
        <v>0</v>
      </c>
      <c r="Q49" s="59">
        <f>+Q50+Q51+Q52+Q53</f>
        <v>0</v>
      </c>
      <c r="R49" s="59">
        <f t="shared" si="22"/>
        <v>0</v>
      </c>
      <c r="V49" s="57"/>
      <c r="W49" s="57"/>
      <c r="X49" s="57"/>
      <c r="Y49" s="57"/>
      <c r="Z49" s="57"/>
      <c r="AA49" s="57"/>
    </row>
    <row r="50" spans="1:27" s="60" customFormat="1" ht="12" customHeight="1">
      <c r="A50" s="61" t="s">
        <v>76</v>
      </c>
      <c r="B50" s="22" t="s">
        <v>77</v>
      </c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>
        <f t="shared" si="22"/>
        <v>0</v>
      </c>
      <c r="V50" s="57"/>
      <c r="W50" s="57"/>
      <c r="X50" s="57"/>
      <c r="Y50" s="57"/>
      <c r="Z50" s="57"/>
      <c r="AA50" s="57"/>
    </row>
    <row r="51" spans="1:27" s="60" customFormat="1" ht="12" customHeight="1">
      <c r="A51" s="61" t="s">
        <v>78</v>
      </c>
      <c r="B51" s="22" t="s">
        <v>79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>
        <f t="shared" si="22"/>
        <v>0</v>
      </c>
      <c r="V51" s="57"/>
      <c r="W51" s="57"/>
      <c r="X51" s="57"/>
      <c r="Y51" s="57"/>
      <c r="Z51" s="57"/>
      <c r="AA51" s="57"/>
    </row>
    <row r="52" spans="1:27" s="60" customFormat="1" ht="12" customHeight="1">
      <c r="A52" s="61" t="s">
        <v>80</v>
      </c>
      <c r="B52" s="22" t="s">
        <v>81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>
        <f t="shared" si="22"/>
        <v>0</v>
      </c>
      <c r="V52" s="57"/>
      <c r="W52" s="57"/>
      <c r="X52" s="57"/>
      <c r="Y52" s="57"/>
      <c r="Z52" s="57"/>
      <c r="AA52" s="57"/>
    </row>
    <row r="53" spans="1:27" s="63" customFormat="1" ht="12" customHeight="1" thickBot="1">
      <c r="A53" s="64" t="s">
        <v>82</v>
      </c>
      <c r="B53" s="65" t="s">
        <v>83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>
        <f t="shared" si="22"/>
        <v>0</v>
      </c>
      <c r="V53" s="57"/>
      <c r="W53" s="57"/>
      <c r="X53" s="57"/>
      <c r="Y53" s="57"/>
      <c r="Z53" s="57"/>
      <c r="AA53" s="57"/>
    </row>
    <row r="54" spans="1:27" s="60" customFormat="1" ht="12" customHeight="1" thickBot="1">
      <c r="A54" s="58" t="s">
        <v>39</v>
      </c>
      <c r="B54" s="24" t="s">
        <v>106</v>
      </c>
      <c r="C54" s="66">
        <f>+C55+C56+C58+C59+C57</f>
        <v>135663000</v>
      </c>
      <c r="D54" s="66">
        <f>+D55+D56+D58+D59+D57</f>
        <v>0</v>
      </c>
      <c r="E54" s="66">
        <f>+E55+E56+E58+E59+E57</f>
        <v>0</v>
      </c>
      <c r="F54" s="66">
        <f>+F55+F56+F58+F59+F57</f>
        <v>0</v>
      </c>
      <c r="G54" s="66">
        <f>+G55+G56+G58+G59+G57</f>
        <v>0</v>
      </c>
      <c r="H54" s="66">
        <f t="shared" ref="H54:M54" si="29">+H55+H56+H58+H59+H57</f>
        <v>18319000</v>
      </c>
      <c r="I54" s="66">
        <f>+I55+I56+I58+I59+I57</f>
        <v>0</v>
      </c>
      <c r="J54" s="66">
        <f>+J55+J56+J58+J59+J57</f>
        <v>0</v>
      </c>
      <c r="K54" s="66">
        <f>+K55+K56+K58+K59+K57</f>
        <v>0</v>
      </c>
      <c r="L54" s="66">
        <f>+L55+L56+L58+L59+L57</f>
        <v>0</v>
      </c>
      <c r="M54" s="66">
        <f t="shared" si="29"/>
        <v>0</v>
      </c>
      <c r="N54" s="66">
        <f>+N55+N56+N58+N59+N57</f>
        <v>0</v>
      </c>
      <c r="O54" s="66">
        <f>+O55+O56+O58+O59+O57</f>
        <v>0</v>
      </c>
      <c r="P54" s="66">
        <f>+P55+P56+P58+P59+P57</f>
        <v>0</v>
      </c>
      <c r="Q54" s="66">
        <f>+Q55+Q56+Q58+Q59+Q57</f>
        <v>0</v>
      </c>
      <c r="R54" s="66">
        <f t="shared" si="22"/>
        <v>153982000</v>
      </c>
      <c r="V54" s="57"/>
      <c r="W54" s="57"/>
      <c r="X54" s="57"/>
      <c r="Y54" s="57"/>
      <c r="Z54" s="57"/>
      <c r="AA54" s="57"/>
    </row>
    <row r="55" spans="1:27" s="60" customFormat="1" ht="15">
      <c r="A55" s="61" t="s">
        <v>85</v>
      </c>
      <c r="B55" s="22" t="s">
        <v>86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>
        <f t="shared" si="22"/>
        <v>0</v>
      </c>
      <c r="V55" s="57"/>
      <c r="W55" s="57"/>
      <c r="X55" s="57"/>
      <c r="Y55" s="57"/>
      <c r="Z55" s="57"/>
      <c r="AA55" s="57"/>
    </row>
    <row r="56" spans="1:27" s="60" customFormat="1" ht="12" customHeight="1">
      <c r="A56" s="61" t="s">
        <v>87</v>
      </c>
      <c r="B56" s="22" t="s">
        <v>88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>
        <f t="shared" si="22"/>
        <v>0</v>
      </c>
      <c r="V56" s="57"/>
      <c r="W56" s="57"/>
      <c r="X56" s="57"/>
      <c r="Y56" s="57"/>
      <c r="Z56" s="57"/>
      <c r="AA56" s="57"/>
    </row>
    <row r="57" spans="1:27" s="60" customFormat="1" ht="12" customHeight="1">
      <c r="A57" s="61" t="s">
        <v>89</v>
      </c>
      <c r="B57" s="22" t="s">
        <v>105</v>
      </c>
      <c r="C57" s="62">
        <v>135663000</v>
      </c>
      <c r="D57" s="62">
        <v>0</v>
      </c>
      <c r="E57" s="62">
        <v>0</v>
      </c>
      <c r="F57" s="62">
        <v>0</v>
      </c>
      <c r="G57" s="62">
        <v>0</v>
      </c>
      <c r="H57" s="62">
        <v>18319000</v>
      </c>
      <c r="I57" s="62"/>
      <c r="J57" s="62"/>
      <c r="K57" s="62"/>
      <c r="L57" s="62"/>
      <c r="M57" s="62"/>
      <c r="N57" s="62"/>
      <c r="O57" s="62"/>
      <c r="P57" s="62"/>
      <c r="Q57" s="62"/>
      <c r="R57" s="62">
        <f t="shared" si="22"/>
        <v>153982000</v>
      </c>
      <c r="V57" s="57"/>
      <c r="W57" s="57"/>
      <c r="X57" s="57"/>
      <c r="Y57" s="57"/>
      <c r="Z57" s="57"/>
      <c r="AA57" s="57"/>
    </row>
    <row r="58" spans="1:27" s="63" customFormat="1" ht="12" customHeight="1">
      <c r="A58" s="61" t="s">
        <v>91</v>
      </c>
      <c r="B58" s="22" t="s">
        <v>90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>
        <f t="shared" si="22"/>
        <v>0</v>
      </c>
      <c r="V58" s="57"/>
      <c r="W58" s="57"/>
      <c r="X58" s="57"/>
      <c r="Y58" s="57"/>
      <c r="Z58" s="57"/>
      <c r="AA58" s="57"/>
    </row>
    <row r="59" spans="1:27" s="63" customFormat="1" ht="12" customHeight="1" thickBot="1">
      <c r="A59" s="64" t="s">
        <v>104</v>
      </c>
      <c r="B59" s="65" t="s">
        <v>92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>
        <f t="shared" si="22"/>
        <v>0</v>
      </c>
      <c r="V59" s="57"/>
      <c r="W59" s="57"/>
      <c r="X59" s="57"/>
      <c r="Y59" s="57"/>
      <c r="Z59" s="57"/>
      <c r="AA59" s="57"/>
    </row>
    <row r="60" spans="1:27" s="63" customFormat="1" ht="12" customHeight="1" thickBot="1">
      <c r="A60" s="58" t="s">
        <v>41</v>
      </c>
      <c r="B60" s="24" t="s">
        <v>93</v>
      </c>
      <c r="C60" s="67">
        <f>+C61+C62+C63+C64</f>
        <v>0</v>
      </c>
      <c r="D60" s="67">
        <f>+D61+D62+D63+D64</f>
        <v>0</v>
      </c>
      <c r="E60" s="67">
        <f>+E61+E62+E63+E64</f>
        <v>0</v>
      </c>
      <c r="F60" s="67">
        <f>+F61+F62+F63+F64</f>
        <v>0</v>
      </c>
      <c r="G60" s="67">
        <f>+G61+G62+G63+G64</f>
        <v>0</v>
      </c>
      <c r="H60" s="67">
        <f t="shared" ref="H60:M60" si="30">+H61+H62+H63+H64</f>
        <v>0</v>
      </c>
      <c r="I60" s="67">
        <f>+I61+I62+I63+I64</f>
        <v>0</v>
      </c>
      <c r="J60" s="67">
        <f>+J61+J62+J63+J64</f>
        <v>0</v>
      </c>
      <c r="K60" s="67">
        <f>+K61+K62+K63+K64</f>
        <v>0</v>
      </c>
      <c r="L60" s="67">
        <f>+L61+L62+L63+L64</f>
        <v>0</v>
      </c>
      <c r="M60" s="67">
        <f t="shared" si="30"/>
        <v>0</v>
      </c>
      <c r="N60" s="67">
        <f>+N61+N62+N63+N64</f>
        <v>0</v>
      </c>
      <c r="O60" s="67">
        <f>+O61+O62+O63+O64</f>
        <v>0</v>
      </c>
      <c r="P60" s="67">
        <f>+P61+P62+P63+P64</f>
        <v>0</v>
      </c>
      <c r="Q60" s="67">
        <f>+Q61+Q62+Q63+Q64</f>
        <v>0</v>
      </c>
      <c r="R60" s="67">
        <f t="shared" si="22"/>
        <v>0</v>
      </c>
    </row>
    <row r="61" spans="1:27" s="63" customFormat="1" ht="12" customHeight="1">
      <c r="A61" s="61" t="s">
        <v>94</v>
      </c>
      <c r="B61" s="22" t="s">
        <v>95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>
        <f t="shared" si="22"/>
        <v>0</v>
      </c>
    </row>
    <row r="62" spans="1:27" s="63" customFormat="1" ht="12" customHeight="1">
      <c r="A62" s="61" t="s">
        <v>96</v>
      </c>
      <c r="B62" s="22" t="s">
        <v>97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>
        <f t="shared" si="22"/>
        <v>0</v>
      </c>
    </row>
    <row r="63" spans="1:27" s="63" customFormat="1" ht="12" customHeight="1">
      <c r="A63" s="61" t="s">
        <v>98</v>
      </c>
      <c r="B63" s="22" t="s">
        <v>99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>
        <f t="shared" si="22"/>
        <v>0</v>
      </c>
    </row>
    <row r="64" spans="1:27" s="60" customFormat="1" ht="12.75" customHeight="1" thickBot="1">
      <c r="A64" s="61" t="s">
        <v>100</v>
      </c>
      <c r="B64" s="22" t="s">
        <v>101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>
        <f t="shared" si="22"/>
        <v>0</v>
      </c>
    </row>
    <row r="65" spans="1:18" s="60" customFormat="1" ht="12" customHeight="1" thickBot="1">
      <c r="A65" s="58" t="s">
        <v>43</v>
      </c>
      <c r="B65" s="24" t="s">
        <v>102</v>
      </c>
      <c r="C65" s="68">
        <f>SUM(C60,C54,C49,C45)</f>
        <v>135663000</v>
      </c>
      <c r="D65" s="68">
        <f>SUM(D60,D54,D49,D45)</f>
        <v>0</v>
      </c>
      <c r="E65" s="68">
        <f>SUM(E60,E54,E49,E45)</f>
        <v>0</v>
      </c>
      <c r="F65" s="68">
        <f>SUM(F60,F54,F49,F45)</f>
        <v>0</v>
      </c>
      <c r="G65" s="68">
        <f>SUM(G60,G54,G49,G45)</f>
        <v>0</v>
      </c>
      <c r="H65" s="68">
        <f t="shared" ref="H65:M65" si="31">SUM(H60,H54,H49,H45)</f>
        <v>18319000</v>
      </c>
      <c r="I65" s="68">
        <f>SUM(I60,I54,I49,I45)</f>
        <v>0</v>
      </c>
      <c r="J65" s="68">
        <f>SUM(J60,J54,J49,J45)</f>
        <v>0</v>
      </c>
      <c r="K65" s="68">
        <f>SUM(K60,K54,K49,K45)</f>
        <v>0</v>
      </c>
      <c r="L65" s="68">
        <f>SUM(L60,L54,L49,L45)</f>
        <v>0</v>
      </c>
      <c r="M65" s="68">
        <f t="shared" si="31"/>
        <v>0</v>
      </c>
      <c r="N65" s="68">
        <f>SUM(N60,N54,N49,N45)</f>
        <v>0</v>
      </c>
      <c r="O65" s="68">
        <f>SUM(O60,O54,O49,O45)</f>
        <v>0</v>
      </c>
      <c r="P65" s="68">
        <f>SUM(P60,P54,P49,P45)</f>
        <v>0</v>
      </c>
      <c r="Q65" s="68">
        <f>SUM(Q60,Q54,Q49,Q45)</f>
        <v>0</v>
      </c>
      <c r="R65" s="68">
        <f t="shared" si="22"/>
        <v>153982000</v>
      </c>
    </row>
    <row r="66" spans="1:18" ht="12" customHeight="1" thickBot="1">
      <c r="A66" s="23" t="s">
        <v>20</v>
      </c>
      <c r="B66" s="49" t="s">
        <v>65</v>
      </c>
      <c r="C66" s="50">
        <f>SUM(C65,C44)</f>
        <v>141746364</v>
      </c>
      <c r="D66" s="50">
        <f>SUM(D65,D44)</f>
        <v>0</v>
      </c>
      <c r="E66" s="50">
        <f>SUM(E65,E44)</f>
        <v>0</v>
      </c>
      <c r="F66" s="50">
        <f>SUM(F65,F44)</f>
        <v>0</v>
      </c>
      <c r="G66" s="50">
        <f>SUM(G65,G44)</f>
        <v>0</v>
      </c>
      <c r="H66" s="50">
        <f t="shared" ref="H66:M66" si="32">SUM(H65,H44)</f>
        <v>38269000</v>
      </c>
      <c r="I66" s="50">
        <f>SUM(I65,I44)</f>
        <v>0</v>
      </c>
      <c r="J66" s="50">
        <f>SUM(J65,J44)</f>
        <v>0</v>
      </c>
      <c r="K66" s="50">
        <f>SUM(K65,K44)</f>
        <v>0</v>
      </c>
      <c r="L66" s="50">
        <f>SUM(L65,L44)</f>
        <v>0</v>
      </c>
      <c r="M66" s="50">
        <f t="shared" si="32"/>
        <v>0</v>
      </c>
      <c r="N66" s="50">
        <f>SUM(N65,N44)</f>
        <v>0</v>
      </c>
      <c r="O66" s="50">
        <f>SUM(O65,O44)</f>
        <v>0</v>
      </c>
      <c r="P66" s="50">
        <f>SUM(P65,P44)</f>
        <v>0</v>
      </c>
      <c r="Q66" s="50">
        <f>SUM(Q65,Q44)</f>
        <v>0</v>
      </c>
      <c r="R66" s="50">
        <f t="shared" si="22"/>
        <v>180015364</v>
      </c>
    </row>
    <row r="67" spans="1:18" ht="12" customHeight="1" thickBot="1"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</row>
    <row r="68" spans="1:18" ht="12" customHeight="1" thickBot="1">
      <c r="A68" s="53" t="s">
        <v>66</v>
      </c>
      <c r="B68" s="54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</row>
    <row r="69" spans="1:18" ht="12" customHeight="1" thickBot="1">
      <c r="A69" s="53" t="s">
        <v>67</v>
      </c>
      <c r="B69" s="54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</row>
    <row r="71" spans="1:18">
      <c r="C71" s="57">
        <f>C66-C28</f>
        <v>0</v>
      </c>
      <c r="D71" s="57">
        <f t="shared" ref="D71:H71" si="33">D66-D28</f>
        <v>0</v>
      </c>
      <c r="E71" s="57">
        <f t="shared" si="33"/>
        <v>0</v>
      </c>
      <c r="F71" s="57">
        <f t="shared" si="33"/>
        <v>0</v>
      </c>
      <c r="G71" s="57">
        <f t="shared" si="33"/>
        <v>0</v>
      </c>
      <c r="H71" s="57">
        <f t="shared" si="33"/>
        <v>0</v>
      </c>
    </row>
    <row r="72" spans="1:18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</row>
    <row r="73" spans="1:18">
      <c r="C73" s="57">
        <f>C71+C10</f>
        <v>95053000</v>
      </c>
      <c r="D73" s="57">
        <f t="shared" ref="D73:H73" si="34">D71+D10</f>
        <v>0</v>
      </c>
      <c r="E73" s="57">
        <f t="shared" si="34"/>
        <v>0</v>
      </c>
      <c r="F73" s="57">
        <f t="shared" si="34"/>
        <v>0</v>
      </c>
      <c r="G73" s="57">
        <f t="shared" si="34"/>
        <v>0</v>
      </c>
      <c r="H73" s="57">
        <f t="shared" si="34"/>
        <v>28056000</v>
      </c>
    </row>
  </sheetData>
  <sheetProtection formatCells="0"/>
  <mergeCells count="3">
    <mergeCell ref="C3:R3"/>
    <mergeCell ref="R4:R5"/>
    <mergeCell ref="C5:M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verticalDpi="300" r:id="rId1"/>
  <headerFooter alignWithMargins="0">
    <oddHeader>&amp;C&amp;"-,Félkövér"&amp;14Völgységi Önkormányzatok Társulása bevételei és kiadásai előirányzat csoport és kiemelt előirányzat szerinti bontásban&amp;R3. melléklet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T47"/>
  <sheetViews>
    <sheetView zoomScale="130" zoomScaleNormal="130" workbookViewId="0">
      <selection activeCell="H25" sqref="H25"/>
    </sheetView>
  </sheetViews>
  <sheetFormatPr defaultRowHeight="12.75"/>
  <cols>
    <col min="1" max="1" width="8.42578125" style="51" customWidth="1"/>
    <col min="2" max="2" width="67.85546875" style="9" customWidth="1"/>
    <col min="3" max="3" width="11.42578125" style="9" customWidth="1"/>
    <col min="4" max="7" width="11.42578125" style="9" hidden="1" customWidth="1"/>
    <col min="8" max="8" width="11.42578125" style="9" customWidth="1"/>
    <col min="9" max="12" width="11.42578125" style="9" hidden="1" customWidth="1"/>
    <col min="13" max="13" width="11.42578125" style="9" customWidth="1"/>
    <col min="14" max="17" width="11.42578125" style="9" hidden="1" customWidth="1"/>
    <col min="18" max="18" width="11.42578125" style="9" customWidth="1"/>
    <col min="19" max="19" width="10.85546875" style="9" bestFit="1" customWidth="1"/>
    <col min="20" max="20" width="9.85546875" style="9" bestFit="1" customWidth="1"/>
    <col min="21" max="270" width="9.140625" style="9"/>
    <col min="271" max="271" width="11.85546875" style="9" customWidth="1"/>
    <col min="272" max="272" width="67.85546875" style="9" customWidth="1"/>
    <col min="273" max="273" width="21.42578125" style="9" customWidth="1"/>
    <col min="274" max="526" width="9.140625" style="9"/>
    <col min="527" max="527" width="11.85546875" style="9" customWidth="1"/>
    <col min="528" max="528" width="67.85546875" style="9" customWidth="1"/>
    <col min="529" max="529" width="21.42578125" style="9" customWidth="1"/>
    <col min="530" max="782" width="9.140625" style="9"/>
    <col min="783" max="783" width="11.85546875" style="9" customWidth="1"/>
    <col min="784" max="784" width="67.85546875" style="9" customWidth="1"/>
    <col min="785" max="785" width="21.42578125" style="9" customWidth="1"/>
    <col min="786" max="1038" width="9.140625" style="9"/>
    <col min="1039" max="1039" width="11.85546875" style="9" customWidth="1"/>
    <col min="1040" max="1040" width="67.85546875" style="9" customWidth="1"/>
    <col min="1041" max="1041" width="21.42578125" style="9" customWidth="1"/>
    <col min="1042" max="1294" width="9.140625" style="9"/>
    <col min="1295" max="1295" width="11.85546875" style="9" customWidth="1"/>
    <col min="1296" max="1296" width="67.85546875" style="9" customWidth="1"/>
    <col min="1297" max="1297" width="21.42578125" style="9" customWidth="1"/>
    <col min="1298" max="1550" width="9.140625" style="9"/>
    <col min="1551" max="1551" width="11.85546875" style="9" customWidth="1"/>
    <col min="1552" max="1552" width="67.85546875" style="9" customWidth="1"/>
    <col min="1553" max="1553" width="21.42578125" style="9" customWidth="1"/>
    <col min="1554" max="1806" width="9.140625" style="9"/>
    <col min="1807" max="1807" width="11.85546875" style="9" customWidth="1"/>
    <col min="1808" max="1808" width="67.85546875" style="9" customWidth="1"/>
    <col min="1809" max="1809" width="21.42578125" style="9" customWidth="1"/>
    <col min="1810" max="2062" width="9.140625" style="9"/>
    <col min="2063" max="2063" width="11.85546875" style="9" customWidth="1"/>
    <col min="2064" max="2064" width="67.85546875" style="9" customWidth="1"/>
    <col min="2065" max="2065" width="21.42578125" style="9" customWidth="1"/>
    <col min="2066" max="2318" width="9.140625" style="9"/>
    <col min="2319" max="2319" width="11.85546875" style="9" customWidth="1"/>
    <col min="2320" max="2320" width="67.85546875" style="9" customWidth="1"/>
    <col min="2321" max="2321" width="21.42578125" style="9" customWidth="1"/>
    <col min="2322" max="2574" width="9.140625" style="9"/>
    <col min="2575" max="2575" width="11.85546875" style="9" customWidth="1"/>
    <col min="2576" max="2576" width="67.85546875" style="9" customWidth="1"/>
    <col min="2577" max="2577" width="21.42578125" style="9" customWidth="1"/>
    <col min="2578" max="2830" width="9.140625" style="9"/>
    <col min="2831" max="2831" width="11.85546875" style="9" customWidth="1"/>
    <col min="2832" max="2832" width="67.85546875" style="9" customWidth="1"/>
    <col min="2833" max="2833" width="21.42578125" style="9" customWidth="1"/>
    <col min="2834" max="3086" width="9.140625" style="9"/>
    <col min="3087" max="3087" width="11.85546875" style="9" customWidth="1"/>
    <col min="3088" max="3088" width="67.85546875" style="9" customWidth="1"/>
    <col min="3089" max="3089" width="21.42578125" style="9" customWidth="1"/>
    <col min="3090" max="3342" width="9.140625" style="9"/>
    <col min="3343" max="3343" width="11.85546875" style="9" customWidth="1"/>
    <col min="3344" max="3344" width="67.85546875" style="9" customWidth="1"/>
    <col min="3345" max="3345" width="21.42578125" style="9" customWidth="1"/>
    <col min="3346" max="3598" width="9.140625" style="9"/>
    <col min="3599" max="3599" width="11.85546875" style="9" customWidth="1"/>
    <col min="3600" max="3600" width="67.85546875" style="9" customWidth="1"/>
    <col min="3601" max="3601" width="21.42578125" style="9" customWidth="1"/>
    <col min="3602" max="3854" width="9.140625" style="9"/>
    <col min="3855" max="3855" width="11.85546875" style="9" customWidth="1"/>
    <col min="3856" max="3856" width="67.85546875" style="9" customWidth="1"/>
    <col min="3857" max="3857" width="21.42578125" style="9" customWidth="1"/>
    <col min="3858" max="4110" width="9.140625" style="9"/>
    <col min="4111" max="4111" width="11.85546875" style="9" customWidth="1"/>
    <col min="4112" max="4112" width="67.85546875" style="9" customWidth="1"/>
    <col min="4113" max="4113" width="21.42578125" style="9" customWidth="1"/>
    <col min="4114" max="4366" width="9.140625" style="9"/>
    <col min="4367" max="4367" width="11.85546875" style="9" customWidth="1"/>
    <col min="4368" max="4368" width="67.85546875" style="9" customWidth="1"/>
    <col min="4369" max="4369" width="21.42578125" style="9" customWidth="1"/>
    <col min="4370" max="4622" width="9.140625" style="9"/>
    <col min="4623" max="4623" width="11.85546875" style="9" customWidth="1"/>
    <col min="4624" max="4624" width="67.85546875" style="9" customWidth="1"/>
    <col min="4625" max="4625" width="21.42578125" style="9" customWidth="1"/>
    <col min="4626" max="4878" width="9.140625" style="9"/>
    <col min="4879" max="4879" width="11.85546875" style="9" customWidth="1"/>
    <col min="4880" max="4880" width="67.85546875" style="9" customWidth="1"/>
    <col min="4881" max="4881" width="21.42578125" style="9" customWidth="1"/>
    <col min="4882" max="5134" width="9.140625" style="9"/>
    <col min="5135" max="5135" width="11.85546875" style="9" customWidth="1"/>
    <col min="5136" max="5136" width="67.85546875" style="9" customWidth="1"/>
    <col min="5137" max="5137" width="21.42578125" style="9" customWidth="1"/>
    <col min="5138" max="5390" width="9.140625" style="9"/>
    <col min="5391" max="5391" width="11.85546875" style="9" customWidth="1"/>
    <col min="5392" max="5392" width="67.85546875" style="9" customWidth="1"/>
    <col min="5393" max="5393" width="21.42578125" style="9" customWidth="1"/>
    <col min="5394" max="5646" width="9.140625" style="9"/>
    <col min="5647" max="5647" width="11.85546875" style="9" customWidth="1"/>
    <col min="5648" max="5648" width="67.85546875" style="9" customWidth="1"/>
    <col min="5649" max="5649" width="21.42578125" style="9" customWidth="1"/>
    <col min="5650" max="5902" width="9.140625" style="9"/>
    <col min="5903" max="5903" width="11.85546875" style="9" customWidth="1"/>
    <col min="5904" max="5904" width="67.85546875" style="9" customWidth="1"/>
    <col min="5905" max="5905" width="21.42578125" style="9" customWidth="1"/>
    <col min="5906" max="6158" width="9.140625" style="9"/>
    <col min="6159" max="6159" width="11.85546875" style="9" customWidth="1"/>
    <col min="6160" max="6160" width="67.85546875" style="9" customWidth="1"/>
    <col min="6161" max="6161" width="21.42578125" style="9" customWidth="1"/>
    <col min="6162" max="6414" width="9.140625" style="9"/>
    <col min="6415" max="6415" width="11.85546875" style="9" customWidth="1"/>
    <col min="6416" max="6416" width="67.85546875" style="9" customWidth="1"/>
    <col min="6417" max="6417" width="21.42578125" style="9" customWidth="1"/>
    <col min="6418" max="6670" width="9.140625" style="9"/>
    <col min="6671" max="6671" width="11.85546875" style="9" customWidth="1"/>
    <col min="6672" max="6672" width="67.85546875" style="9" customWidth="1"/>
    <col min="6673" max="6673" width="21.42578125" style="9" customWidth="1"/>
    <col min="6674" max="6926" width="9.140625" style="9"/>
    <col min="6927" max="6927" width="11.85546875" style="9" customWidth="1"/>
    <col min="6928" max="6928" width="67.85546875" style="9" customWidth="1"/>
    <col min="6929" max="6929" width="21.42578125" style="9" customWidth="1"/>
    <col min="6930" max="7182" width="9.140625" style="9"/>
    <col min="7183" max="7183" width="11.85546875" style="9" customWidth="1"/>
    <col min="7184" max="7184" width="67.85546875" style="9" customWidth="1"/>
    <col min="7185" max="7185" width="21.42578125" style="9" customWidth="1"/>
    <col min="7186" max="7438" width="9.140625" style="9"/>
    <col min="7439" max="7439" width="11.85546875" style="9" customWidth="1"/>
    <col min="7440" max="7440" width="67.85546875" style="9" customWidth="1"/>
    <col min="7441" max="7441" width="21.42578125" style="9" customWidth="1"/>
    <col min="7442" max="7694" width="9.140625" style="9"/>
    <col min="7695" max="7695" width="11.85546875" style="9" customWidth="1"/>
    <col min="7696" max="7696" width="67.85546875" style="9" customWidth="1"/>
    <col min="7697" max="7697" width="21.42578125" style="9" customWidth="1"/>
    <col min="7698" max="7950" width="9.140625" style="9"/>
    <col min="7951" max="7951" width="11.85546875" style="9" customWidth="1"/>
    <col min="7952" max="7952" width="67.85546875" style="9" customWidth="1"/>
    <col min="7953" max="7953" width="21.42578125" style="9" customWidth="1"/>
    <col min="7954" max="8206" width="9.140625" style="9"/>
    <col min="8207" max="8207" width="11.85546875" style="9" customWidth="1"/>
    <col min="8208" max="8208" width="67.85546875" style="9" customWidth="1"/>
    <col min="8209" max="8209" width="21.42578125" style="9" customWidth="1"/>
    <col min="8210" max="8462" width="9.140625" style="9"/>
    <col min="8463" max="8463" width="11.85546875" style="9" customWidth="1"/>
    <col min="8464" max="8464" width="67.85546875" style="9" customWidth="1"/>
    <col min="8465" max="8465" width="21.42578125" style="9" customWidth="1"/>
    <col min="8466" max="8718" width="9.140625" style="9"/>
    <col min="8719" max="8719" width="11.85546875" style="9" customWidth="1"/>
    <col min="8720" max="8720" width="67.85546875" style="9" customWidth="1"/>
    <col min="8721" max="8721" width="21.42578125" style="9" customWidth="1"/>
    <col min="8722" max="8974" width="9.140625" style="9"/>
    <col min="8975" max="8975" width="11.85546875" style="9" customWidth="1"/>
    <col min="8976" max="8976" width="67.85546875" style="9" customWidth="1"/>
    <col min="8977" max="8977" width="21.42578125" style="9" customWidth="1"/>
    <col min="8978" max="9230" width="9.140625" style="9"/>
    <col min="9231" max="9231" width="11.85546875" style="9" customWidth="1"/>
    <col min="9232" max="9232" width="67.85546875" style="9" customWidth="1"/>
    <col min="9233" max="9233" width="21.42578125" style="9" customWidth="1"/>
    <col min="9234" max="9486" width="9.140625" style="9"/>
    <col min="9487" max="9487" width="11.85546875" style="9" customWidth="1"/>
    <col min="9488" max="9488" width="67.85546875" style="9" customWidth="1"/>
    <col min="9489" max="9489" width="21.42578125" style="9" customWidth="1"/>
    <col min="9490" max="9742" width="9.140625" style="9"/>
    <col min="9743" max="9743" width="11.85546875" style="9" customWidth="1"/>
    <col min="9744" max="9744" width="67.85546875" style="9" customWidth="1"/>
    <col min="9745" max="9745" width="21.42578125" style="9" customWidth="1"/>
    <col min="9746" max="9998" width="9.140625" style="9"/>
    <col min="9999" max="9999" width="11.85546875" style="9" customWidth="1"/>
    <col min="10000" max="10000" width="67.85546875" style="9" customWidth="1"/>
    <col min="10001" max="10001" width="21.42578125" style="9" customWidth="1"/>
    <col min="10002" max="10254" width="9.140625" style="9"/>
    <col min="10255" max="10255" width="11.85546875" style="9" customWidth="1"/>
    <col min="10256" max="10256" width="67.85546875" style="9" customWidth="1"/>
    <col min="10257" max="10257" width="21.42578125" style="9" customWidth="1"/>
    <col min="10258" max="10510" width="9.140625" style="9"/>
    <col min="10511" max="10511" width="11.85546875" style="9" customWidth="1"/>
    <col min="10512" max="10512" width="67.85546875" style="9" customWidth="1"/>
    <col min="10513" max="10513" width="21.42578125" style="9" customWidth="1"/>
    <col min="10514" max="10766" width="9.140625" style="9"/>
    <col min="10767" max="10767" width="11.85546875" style="9" customWidth="1"/>
    <col min="10768" max="10768" width="67.85546875" style="9" customWidth="1"/>
    <col min="10769" max="10769" width="21.42578125" style="9" customWidth="1"/>
    <col min="10770" max="11022" width="9.140625" style="9"/>
    <col min="11023" max="11023" width="11.85546875" style="9" customWidth="1"/>
    <col min="11024" max="11024" width="67.85546875" style="9" customWidth="1"/>
    <col min="11025" max="11025" width="21.42578125" style="9" customWidth="1"/>
    <col min="11026" max="11278" width="9.140625" style="9"/>
    <col min="11279" max="11279" width="11.85546875" style="9" customWidth="1"/>
    <col min="11280" max="11280" width="67.85546875" style="9" customWidth="1"/>
    <col min="11281" max="11281" width="21.42578125" style="9" customWidth="1"/>
    <col min="11282" max="11534" width="9.140625" style="9"/>
    <col min="11535" max="11535" width="11.85546875" style="9" customWidth="1"/>
    <col min="11536" max="11536" width="67.85546875" style="9" customWidth="1"/>
    <col min="11537" max="11537" width="21.42578125" style="9" customWidth="1"/>
    <col min="11538" max="11790" width="9.140625" style="9"/>
    <col min="11791" max="11791" width="11.85546875" style="9" customWidth="1"/>
    <col min="11792" max="11792" width="67.85546875" style="9" customWidth="1"/>
    <col min="11793" max="11793" width="21.42578125" style="9" customWidth="1"/>
    <col min="11794" max="12046" width="9.140625" style="9"/>
    <col min="12047" max="12047" width="11.85546875" style="9" customWidth="1"/>
    <col min="12048" max="12048" width="67.85546875" style="9" customWidth="1"/>
    <col min="12049" max="12049" width="21.42578125" style="9" customWidth="1"/>
    <col min="12050" max="12302" width="9.140625" style="9"/>
    <col min="12303" max="12303" width="11.85546875" style="9" customWidth="1"/>
    <col min="12304" max="12304" width="67.85546875" style="9" customWidth="1"/>
    <col min="12305" max="12305" width="21.42578125" style="9" customWidth="1"/>
    <col min="12306" max="12558" width="9.140625" style="9"/>
    <col min="12559" max="12559" width="11.85546875" style="9" customWidth="1"/>
    <col min="12560" max="12560" width="67.85546875" style="9" customWidth="1"/>
    <col min="12561" max="12561" width="21.42578125" style="9" customWidth="1"/>
    <col min="12562" max="12814" width="9.140625" style="9"/>
    <col min="12815" max="12815" width="11.85546875" style="9" customWidth="1"/>
    <col min="12816" max="12816" width="67.85546875" style="9" customWidth="1"/>
    <col min="12817" max="12817" width="21.42578125" style="9" customWidth="1"/>
    <col min="12818" max="13070" width="9.140625" style="9"/>
    <col min="13071" max="13071" width="11.85546875" style="9" customWidth="1"/>
    <col min="13072" max="13072" width="67.85546875" style="9" customWidth="1"/>
    <col min="13073" max="13073" width="21.42578125" style="9" customWidth="1"/>
    <col min="13074" max="13326" width="9.140625" style="9"/>
    <col min="13327" max="13327" width="11.85546875" style="9" customWidth="1"/>
    <col min="13328" max="13328" width="67.85546875" style="9" customWidth="1"/>
    <col min="13329" max="13329" width="21.42578125" style="9" customWidth="1"/>
    <col min="13330" max="13582" width="9.140625" style="9"/>
    <col min="13583" max="13583" width="11.85546875" style="9" customWidth="1"/>
    <col min="13584" max="13584" width="67.85546875" style="9" customWidth="1"/>
    <col min="13585" max="13585" width="21.42578125" style="9" customWidth="1"/>
    <col min="13586" max="13838" width="9.140625" style="9"/>
    <col min="13839" max="13839" width="11.85546875" style="9" customWidth="1"/>
    <col min="13840" max="13840" width="67.85546875" style="9" customWidth="1"/>
    <col min="13841" max="13841" width="21.42578125" style="9" customWidth="1"/>
    <col min="13842" max="14094" width="9.140625" style="9"/>
    <col min="14095" max="14095" width="11.85546875" style="9" customWidth="1"/>
    <col min="14096" max="14096" width="67.85546875" style="9" customWidth="1"/>
    <col min="14097" max="14097" width="21.42578125" style="9" customWidth="1"/>
    <col min="14098" max="14350" width="9.140625" style="9"/>
    <col min="14351" max="14351" width="11.85546875" style="9" customWidth="1"/>
    <col min="14352" max="14352" width="67.85546875" style="9" customWidth="1"/>
    <col min="14353" max="14353" width="21.42578125" style="9" customWidth="1"/>
    <col min="14354" max="14606" width="9.140625" style="9"/>
    <col min="14607" max="14607" width="11.85546875" style="9" customWidth="1"/>
    <col min="14608" max="14608" width="67.85546875" style="9" customWidth="1"/>
    <col min="14609" max="14609" width="21.42578125" style="9" customWidth="1"/>
    <col min="14610" max="14862" width="9.140625" style="9"/>
    <col min="14863" max="14863" width="11.85546875" style="9" customWidth="1"/>
    <col min="14864" max="14864" width="67.85546875" style="9" customWidth="1"/>
    <col min="14865" max="14865" width="21.42578125" style="9" customWidth="1"/>
    <col min="14866" max="15118" width="9.140625" style="9"/>
    <col min="15119" max="15119" width="11.85546875" style="9" customWidth="1"/>
    <col min="15120" max="15120" width="67.85546875" style="9" customWidth="1"/>
    <col min="15121" max="15121" width="21.42578125" style="9" customWidth="1"/>
    <col min="15122" max="15374" width="9.140625" style="9"/>
    <col min="15375" max="15375" width="11.85546875" style="9" customWidth="1"/>
    <col min="15376" max="15376" width="67.85546875" style="9" customWidth="1"/>
    <col min="15377" max="15377" width="21.42578125" style="9" customWidth="1"/>
    <col min="15378" max="15630" width="9.140625" style="9"/>
    <col min="15631" max="15631" width="11.85546875" style="9" customWidth="1"/>
    <col min="15632" max="15632" width="67.85546875" style="9" customWidth="1"/>
    <col min="15633" max="15633" width="21.42578125" style="9" customWidth="1"/>
    <col min="15634" max="15886" width="9.140625" style="9"/>
    <col min="15887" max="15887" width="11.85546875" style="9" customWidth="1"/>
    <col min="15888" max="15888" width="67.85546875" style="9" customWidth="1"/>
    <col min="15889" max="15889" width="21.42578125" style="9" customWidth="1"/>
    <col min="15890" max="16142" width="9.140625" style="9"/>
    <col min="16143" max="16143" width="11.85546875" style="9" customWidth="1"/>
    <col min="16144" max="16144" width="67.85546875" style="9" customWidth="1"/>
    <col min="16145" max="16145" width="21.42578125" style="9" customWidth="1"/>
    <col min="16146" max="16384" width="9.140625" style="9"/>
  </cols>
  <sheetData>
    <row r="1" spans="1:18" s="4" customFormat="1" ht="2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s="6" customFormat="1" ht="15.9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0" t="s">
        <v>376</v>
      </c>
    </row>
    <row r="3" spans="1:18" ht="15.75" customHeight="1" thickBot="1">
      <c r="A3" s="7" t="s">
        <v>0</v>
      </c>
      <c r="B3" s="8" t="s">
        <v>1</v>
      </c>
      <c r="C3" s="374" t="s">
        <v>2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6"/>
    </row>
    <row r="4" spans="1:18" s="12" customFormat="1" ht="31.5" customHeight="1" thickBot="1">
      <c r="A4" s="10">
        <v>1</v>
      </c>
      <c r="B4" s="11">
        <v>2</v>
      </c>
      <c r="C4" s="381" t="s">
        <v>348</v>
      </c>
      <c r="D4" s="382"/>
      <c r="E4" s="382"/>
      <c r="F4" s="382"/>
      <c r="G4" s="383"/>
      <c r="H4" s="381" t="s">
        <v>349</v>
      </c>
      <c r="I4" s="382"/>
      <c r="J4" s="382"/>
      <c r="K4" s="382"/>
      <c r="L4" s="383"/>
      <c r="M4" s="381" t="s">
        <v>350</v>
      </c>
      <c r="N4" s="382"/>
      <c r="O4" s="382"/>
      <c r="P4" s="382"/>
      <c r="Q4" s="383"/>
      <c r="R4" s="377" t="s">
        <v>69</v>
      </c>
    </row>
    <row r="5" spans="1:18" s="12" customFormat="1" ht="15.95" customHeight="1" thickBot="1">
      <c r="A5" s="13"/>
      <c r="B5" s="14" t="s">
        <v>3</v>
      </c>
      <c r="C5" s="384"/>
      <c r="D5" s="385"/>
      <c r="E5" s="385"/>
      <c r="F5" s="385"/>
      <c r="G5" s="386"/>
      <c r="H5" s="384"/>
      <c r="I5" s="385"/>
      <c r="J5" s="385"/>
      <c r="K5" s="385"/>
      <c r="L5" s="386"/>
      <c r="M5" s="384"/>
      <c r="N5" s="385"/>
      <c r="O5" s="385"/>
      <c r="P5" s="385"/>
      <c r="Q5" s="386"/>
      <c r="R5" s="378"/>
    </row>
    <row r="6" spans="1:18" s="17" customFormat="1" ht="12" customHeight="1" thickBot="1">
      <c r="A6" s="10" t="s">
        <v>4</v>
      </c>
      <c r="B6" s="15" t="s">
        <v>68</v>
      </c>
      <c r="C6" s="16">
        <v>48062000</v>
      </c>
      <c r="D6" s="16">
        <v>0</v>
      </c>
      <c r="E6" s="16">
        <v>0</v>
      </c>
      <c r="F6" s="16">
        <v>0</v>
      </c>
      <c r="G6" s="16">
        <v>0</v>
      </c>
      <c r="H6" s="16">
        <v>2717000</v>
      </c>
      <c r="I6" s="16">
        <f>J6-H6</f>
        <v>-2717000</v>
      </c>
      <c r="J6" s="16"/>
      <c r="K6" s="16"/>
      <c r="L6" s="16">
        <f>SUM(J6:K6)</f>
        <v>0</v>
      </c>
      <c r="M6" s="16"/>
      <c r="N6" s="16">
        <f>O6-M6</f>
        <v>0</v>
      </c>
      <c r="O6" s="16"/>
      <c r="P6" s="16"/>
      <c r="Q6" s="16">
        <f>SUM(O6:P6)</f>
        <v>0</v>
      </c>
      <c r="R6" s="16">
        <f>C6+H6+M6</f>
        <v>50779000</v>
      </c>
    </row>
    <row r="7" spans="1:18" s="17" customFormat="1" ht="12" customHeight="1" thickBot="1">
      <c r="A7" s="10" t="s">
        <v>10</v>
      </c>
      <c r="B7" s="15" t="s">
        <v>11</v>
      </c>
      <c r="C7" s="16">
        <f t="shared" ref="C7:P7" si="0">SUM(C8:C10)</f>
        <v>0</v>
      </c>
      <c r="D7" s="16">
        <f t="shared" ref="D7:D22" si="1">E7-C7</f>
        <v>0</v>
      </c>
      <c r="E7" s="16">
        <f t="shared" si="0"/>
        <v>0</v>
      </c>
      <c r="F7" s="16">
        <f t="shared" ref="F7" si="2">SUM(F8:F10)</f>
        <v>0</v>
      </c>
      <c r="G7" s="16">
        <f t="shared" ref="G7:G28" si="3">SUM(E7:F7)</f>
        <v>0</v>
      </c>
      <c r="H7" s="16">
        <f t="shared" si="0"/>
        <v>6888340</v>
      </c>
      <c r="I7" s="16">
        <f t="shared" ref="I7:I28" si="4">J7-H7</f>
        <v>-6888340</v>
      </c>
      <c r="J7" s="16">
        <f t="shared" ref="J7:K7" si="5">SUM(J8:J10)</f>
        <v>0</v>
      </c>
      <c r="K7" s="16">
        <f t="shared" si="5"/>
        <v>0</v>
      </c>
      <c r="L7" s="16">
        <f t="shared" ref="L7:L28" si="6">SUM(J7:K7)</f>
        <v>0</v>
      </c>
      <c r="M7" s="16">
        <f t="shared" si="0"/>
        <v>0</v>
      </c>
      <c r="N7" s="16">
        <f t="shared" ref="N7:N28" si="7">O7-M7</f>
        <v>0</v>
      </c>
      <c r="O7" s="16">
        <f t="shared" si="0"/>
        <v>0</v>
      </c>
      <c r="P7" s="16">
        <f t="shared" si="0"/>
        <v>0</v>
      </c>
      <c r="Q7" s="16">
        <f t="shared" ref="Q7:Q28" si="8">SUM(O7:P7)</f>
        <v>0</v>
      </c>
      <c r="R7" s="16">
        <f t="shared" ref="R7:R28" si="9">C7+H7+M7</f>
        <v>6888340</v>
      </c>
    </row>
    <row r="8" spans="1:18" s="21" customFormat="1" ht="12" customHeight="1">
      <c r="A8" s="18" t="s">
        <v>12</v>
      </c>
      <c r="B8" s="22" t="s">
        <v>13</v>
      </c>
      <c r="C8" s="20"/>
      <c r="D8" s="20">
        <f t="shared" si="1"/>
        <v>0</v>
      </c>
      <c r="E8" s="20"/>
      <c r="F8" s="20"/>
      <c r="G8" s="20">
        <f t="shared" si="3"/>
        <v>0</v>
      </c>
      <c r="H8" s="20"/>
      <c r="I8" s="20">
        <f t="shared" si="4"/>
        <v>0</v>
      </c>
      <c r="J8" s="20"/>
      <c r="K8" s="20"/>
      <c r="L8" s="20">
        <f t="shared" si="6"/>
        <v>0</v>
      </c>
      <c r="M8" s="20"/>
      <c r="N8" s="20">
        <f t="shared" si="7"/>
        <v>0</v>
      </c>
      <c r="O8" s="20"/>
      <c r="P8" s="20"/>
      <c r="Q8" s="20">
        <f t="shared" si="8"/>
        <v>0</v>
      </c>
      <c r="R8" s="20">
        <f t="shared" si="9"/>
        <v>0</v>
      </c>
    </row>
    <row r="9" spans="1:18" s="21" customFormat="1" ht="12" customHeight="1">
      <c r="A9" s="18" t="s">
        <v>14</v>
      </c>
      <c r="B9" s="19" t="s">
        <v>15</v>
      </c>
      <c r="C9" s="20"/>
      <c r="D9" s="20">
        <f t="shared" si="1"/>
        <v>0</v>
      </c>
      <c r="E9" s="20"/>
      <c r="F9" s="20"/>
      <c r="G9" s="20">
        <f t="shared" si="3"/>
        <v>0</v>
      </c>
      <c r="H9" s="20"/>
      <c r="I9" s="20">
        <f t="shared" si="4"/>
        <v>0</v>
      </c>
      <c r="J9" s="20"/>
      <c r="K9" s="20"/>
      <c r="L9" s="20">
        <f t="shared" si="6"/>
        <v>0</v>
      </c>
      <c r="M9" s="20"/>
      <c r="N9" s="20">
        <f t="shared" si="7"/>
        <v>0</v>
      </c>
      <c r="O9" s="20"/>
      <c r="P9" s="20"/>
      <c r="Q9" s="20">
        <f t="shared" si="8"/>
        <v>0</v>
      </c>
      <c r="R9" s="20">
        <f t="shared" si="9"/>
        <v>0</v>
      </c>
    </row>
    <row r="10" spans="1:18" s="21" customFormat="1" ht="12" customHeight="1">
      <c r="A10" s="18" t="s">
        <v>16</v>
      </c>
      <c r="B10" s="19" t="s">
        <v>17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6888340</v>
      </c>
      <c r="I10" s="20">
        <f t="shared" si="4"/>
        <v>-6888340</v>
      </c>
      <c r="J10" s="20"/>
      <c r="K10" s="20"/>
      <c r="L10" s="20">
        <f t="shared" si="6"/>
        <v>0</v>
      </c>
      <c r="M10" s="20"/>
      <c r="N10" s="20">
        <f t="shared" si="7"/>
        <v>0</v>
      </c>
      <c r="O10" s="20"/>
      <c r="P10" s="20"/>
      <c r="Q10" s="20">
        <f t="shared" si="8"/>
        <v>0</v>
      </c>
      <c r="R10" s="20">
        <f t="shared" si="9"/>
        <v>6888340</v>
      </c>
    </row>
    <row r="11" spans="1:18" s="21" customFormat="1" ht="12" customHeight="1" thickBot="1">
      <c r="A11" s="18" t="s">
        <v>18</v>
      </c>
      <c r="B11" s="19" t="s">
        <v>374</v>
      </c>
      <c r="C11" s="20"/>
      <c r="D11" s="20">
        <f t="shared" si="1"/>
        <v>0</v>
      </c>
      <c r="E11" s="20"/>
      <c r="F11" s="20"/>
      <c r="G11" s="20">
        <f t="shared" si="3"/>
        <v>0</v>
      </c>
      <c r="H11" s="20">
        <v>5594340</v>
      </c>
      <c r="I11" s="20">
        <f t="shared" si="4"/>
        <v>-5594340</v>
      </c>
      <c r="J11" s="20"/>
      <c r="K11" s="20"/>
      <c r="L11" s="20">
        <f t="shared" si="6"/>
        <v>0</v>
      </c>
      <c r="M11" s="20"/>
      <c r="N11" s="20">
        <f t="shared" si="7"/>
        <v>0</v>
      </c>
      <c r="O11" s="20"/>
      <c r="P11" s="20"/>
      <c r="Q11" s="20">
        <f t="shared" si="8"/>
        <v>0</v>
      </c>
      <c r="R11" s="20">
        <f t="shared" si="9"/>
        <v>5594340</v>
      </c>
    </row>
    <row r="12" spans="1:18" s="21" customFormat="1" ht="12" customHeight="1" thickBot="1">
      <c r="A12" s="23" t="s">
        <v>20</v>
      </c>
      <c r="B12" s="24" t="s">
        <v>21</v>
      </c>
      <c r="C12" s="25"/>
      <c r="D12" s="25">
        <f t="shared" si="1"/>
        <v>0</v>
      </c>
      <c r="E12" s="25"/>
      <c r="F12" s="25"/>
      <c r="G12" s="25">
        <f t="shared" si="3"/>
        <v>0</v>
      </c>
      <c r="H12" s="25"/>
      <c r="I12" s="25">
        <f t="shared" si="4"/>
        <v>0</v>
      </c>
      <c r="J12" s="25"/>
      <c r="K12" s="25"/>
      <c r="L12" s="25">
        <f t="shared" si="6"/>
        <v>0</v>
      </c>
      <c r="M12" s="25"/>
      <c r="N12" s="25">
        <f t="shared" si="7"/>
        <v>0</v>
      </c>
      <c r="O12" s="25"/>
      <c r="P12" s="25"/>
      <c r="Q12" s="25">
        <f t="shared" si="8"/>
        <v>0</v>
      </c>
      <c r="R12" s="25">
        <f t="shared" si="9"/>
        <v>0</v>
      </c>
    </row>
    <row r="13" spans="1:18" s="21" customFormat="1" ht="12" customHeight="1" thickBot="1">
      <c r="A13" s="23" t="s">
        <v>22</v>
      </c>
      <c r="B13" s="24" t="s">
        <v>23</v>
      </c>
      <c r="C13" s="16">
        <f t="shared" ref="C13:P13" si="10">+C14+C15</f>
        <v>0</v>
      </c>
      <c r="D13" s="16">
        <f t="shared" si="1"/>
        <v>0</v>
      </c>
      <c r="E13" s="16">
        <f t="shared" si="10"/>
        <v>0</v>
      </c>
      <c r="F13" s="16">
        <f t="shared" ref="F13" si="11">+F14+F15</f>
        <v>0</v>
      </c>
      <c r="G13" s="16">
        <f t="shared" si="3"/>
        <v>0</v>
      </c>
      <c r="H13" s="16">
        <f t="shared" si="10"/>
        <v>0</v>
      </c>
      <c r="I13" s="16">
        <f t="shared" si="4"/>
        <v>0</v>
      </c>
      <c r="J13" s="16">
        <f t="shared" ref="J13:K13" si="12">+J14+J15</f>
        <v>0</v>
      </c>
      <c r="K13" s="16">
        <f t="shared" si="12"/>
        <v>0</v>
      </c>
      <c r="L13" s="16">
        <f t="shared" si="6"/>
        <v>0</v>
      </c>
      <c r="M13" s="16">
        <f t="shared" si="10"/>
        <v>0</v>
      </c>
      <c r="N13" s="16">
        <f t="shared" si="7"/>
        <v>0</v>
      </c>
      <c r="O13" s="16">
        <f t="shared" si="10"/>
        <v>0</v>
      </c>
      <c r="P13" s="16">
        <f t="shared" si="10"/>
        <v>0</v>
      </c>
      <c r="Q13" s="16">
        <f t="shared" si="8"/>
        <v>0</v>
      </c>
      <c r="R13" s="16">
        <f t="shared" si="9"/>
        <v>0</v>
      </c>
    </row>
    <row r="14" spans="1:18" s="21" customFormat="1" ht="12" customHeight="1">
      <c r="A14" s="26" t="s">
        <v>24</v>
      </c>
      <c r="B14" s="27" t="s">
        <v>15</v>
      </c>
      <c r="C14" s="28"/>
      <c r="D14" s="28">
        <f t="shared" si="1"/>
        <v>0</v>
      </c>
      <c r="E14" s="28"/>
      <c r="F14" s="28"/>
      <c r="G14" s="28">
        <f t="shared" si="3"/>
        <v>0</v>
      </c>
      <c r="H14" s="28"/>
      <c r="I14" s="28">
        <f t="shared" si="4"/>
        <v>0</v>
      </c>
      <c r="J14" s="28"/>
      <c r="K14" s="28"/>
      <c r="L14" s="28">
        <f t="shared" si="6"/>
        <v>0</v>
      </c>
      <c r="M14" s="28"/>
      <c r="N14" s="28">
        <f t="shared" si="7"/>
        <v>0</v>
      </c>
      <c r="O14" s="28"/>
      <c r="P14" s="28"/>
      <c r="Q14" s="28">
        <f t="shared" si="8"/>
        <v>0</v>
      </c>
      <c r="R14" s="28">
        <f t="shared" si="9"/>
        <v>0</v>
      </c>
    </row>
    <row r="15" spans="1:18" s="21" customFormat="1" ht="12" customHeight="1">
      <c r="A15" s="26" t="s">
        <v>25</v>
      </c>
      <c r="B15" s="29" t="s">
        <v>26</v>
      </c>
      <c r="C15" s="30"/>
      <c r="D15" s="30">
        <f t="shared" si="1"/>
        <v>0</v>
      </c>
      <c r="E15" s="30"/>
      <c r="F15" s="30"/>
      <c r="G15" s="30">
        <f t="shared" si="3"/>
        <v>0</v>
      </c>
      <c r="H15" s="30"/>
      <c r="I15" s="30">
        <f t="shared" si="4"/>
        <v>0</v>
      </c>
      <c r="J15" s="30"/>
      <c r="K15" s="30"/>
      <c r="L15" s="30">
        <f t="shared" si="6"/>
        <v>0</v>
      </c>
      <c r="M15" s="30"/>
      <c r="N15" s="30">
        <f t="shared" si="7"/>
        <v>0</v>
      </c>
      <c r="O15" s="30"/>
      <c r="P15" s="30"/>
      <c r="Q15" s="30">
        <f t="shared" si="8"/>
        <v>0</v>
      </c>
      <c r="R15" s="30">
        <f t="shared" si="9"/>
        <v>0</v>
      </c>
    </row>
    <row r="16" spans="1:18" s="21" customFormat="1" ht="12" customHeight="1" thickBot="1">
      <c r="A16" s="18" t="s">
        <v>27</v>
      </c>
      <c r="B16" s="31" t="s">
        <v>375</v>
      </c>
      <c r="C16" s="32"/>
      <c r="D16" s="32">
        <f t="shared" si="1"/>
        <v>0</v>
      </c>
      <c r="E16" s="32"/>
      <c r="F16" s="32"/>
      <c r="G16" s="32">
        <f t="shared" si="3"/>
        <v>0</v>
      </c>
      <c r="H16" s="32"/>
      <c r="I16" s="32">
        <f t="shared" si="4"/>
        <v>0</v>
      </c>
      <c r="J16" s="32"/>
      <c r="K16" s="32"/>
      <c r="L16" s="32">
        <f t="shared" si="6"/>
        <v>0</v>
      </c>
      <c r="M16" s="32"/>
      <c r="N16" s="32">
        <f t="shared" si="7"/>
        <v>0</v>
      </c>
      <c r="O16" s="32"/>
      <c r="P16" s="32"/>
      <c r="Q16" s="32">
        <f t="shared" si="8"/>
        <v>0</v>
      </c>
      <c r="R16" s="32">
        <f t="shared" si="9"/>
        <v>0</v>
      </c>
    </row>
    <row r="17" spans="1:20" s="21" customFormat="1" ht="12" customHeight="1" thickBot="1">
      <c r="A17" s="23" t="s">
        <v>29</v>
      </c>
      <c r="B17" s="24" t="s">
        <v>30</v>
      </c>
      <c r="C17" s="16">
        <f t="shared" ref="C17:P17" si="13">+C18+C19+C20</f>
        <v>0</v>
      </c>
      <c r="D17" s="16">
        <f t="shared" si="1"/>
        <v>0</v>
      </c>
      <c r="E17" s="16">
        <f t="shared" si="13"/>
        <v>0</v>
      </c>
      <c r="F17" s="16">
        <f t="shared" ref="F17" si="14">+F18+F19+F20</f>
        <v>0</v>
      </c>
      <c r="G17" s="16">
        <f t="shared" si="3"/>
        <v>0</v>
      </c>
      <c r="H17" s="16">
        <f t="shared" si="13"/>
        <v>0</v>
      </c>
      <c r="I17" s="16">
        <f t="shared" si="4"/>
        <v>0</v>
      </c>
      <c r="J17" s="16">
        <f t="shared" ref="J17:K17" si="15">+J18+J19+J20</f>
        <v>0</v>
      </c>
      <c r="K17" s="16">
        <f t="shared" si="15"/>
        <v>0</v>
      </c>
      <c r="L17" s="16">
        <f t="shared" si="6"/>
        <v>0</v>
      </c>
      <c r="M17" s="16">
        <f t="shared" si="13"/>
        <v>0</v>
      </c>
      <c r="N17" s="16">
        <f t="shared" si="7"/>
        <v>0</v>
      </c>
      <c r="O17" s="16">
        <f t="shared" si="13"/>
        <v>0</v>
      </c>
      <c r="P17" s="16">
        <f t="shared" si="13"/>
        <v>0</v>
      </c>
      <c r="Q17" s="16">
        <f t="shared" si="8"/>
        <v>0</v>
      </c>
      <c r="R17" s="16">
        <f t="shared" si="9"/>
        <v>0</v>
      </c>
    </row>
    <row r="18" spans="1:20" s="21" customFormat="1" ht="12" customHeight="1">
      <c r="A18" s="26" t="s">
        <v>31</v>
      </c>
      <c r="B18" s="27" t="s">
        <v>32</v>
      </c>
      <c r="C18" s="28"/>
      <c r="D18" s="28">
        <f t="shared" si="1"/>
        <v>0</v>
      </c>
      <c r="E18" s="28"/>
      <c r="F18" s="28"/>
      <c r="G18" s="28">
        <f t="shared" si="3"/>
        <v>0</v>
      </c>
      <c r="H18" s="28"/>
      <c r="I18" s="28">
        <f t="shared" si="4"/>
        <v>0</v>
      </c>
      <c r="J18" s="28"/>
      <c r="K18" s="28"/>
      <c r="L18" s="28">
        <f t="shared" si="6"/>
        <v>0</v>
      </c>
      <c r="M18" s="28"/>
      <c r="N18" s="28">
        <f t="shared" si="7"/>
        <v>0</v>
      </c>
      <c r="O18" s="28"/>
      <c r="P18" s="28"/>
      <c r="Q18" s="28">
        <f t="shared" si="8"/>
        <v>0</v>
      </c>
      <c r="R18" s="28">
        <f t="shared" si="9"/>
        <v>0</v>
      </c>
    </row>
    <row r="19" spans="1:20" s="21" customFormat="1" ht="12" customHeight="1">
      <c r="A19" s="26" t="s">
        <v>33</v>
      </c>
      <c r="B19" s="29" t="s">
        <v>34</v>
      </c>
      <c r="C19" s="30"/>
      <c r="D19" s="30">
        <f t="shared" si="1"/>
        <v>0</v>
      </c>
      <c r="E19" s="30"/>
      <c r="F19" s="30"/>
      <c r="G19" s="30">
        <f t="shared" si="3"/>
        <v>0</v>
      </c>
      <c r="H19" s="30"/>
      <c r="I19" s="30">
        <f t="shared" si="4"/>
        <v>0</v>
      </c>
      <c r="J19" s="30"/>
      <c r="K19" s="30"/>
      <c r="L19" s="30">
        <f t="shared" si="6"/>
        <v>0</v>
      </c>
      <c r="M19" s="30"/>
      <c r="N19" s="30">
        <f t="shared" si="7"/>
        <v>0</v>
      </c>
      <c r="O19" s="30"/>
      <c r="P19" s="30"/>
      <c r="Q19" s="30">
        <f t="shared" si="8"/>
        <v>0</v>
      </c>
      <c r="R19" s="30">
        <f t="shared" si="9"/>
        <v>0</v>
      </c>
    </row>
    <row r="20" spans="1:20" s="21" customFormat="1" ht="12" customHeight="1" thickBot="1">
      <c r="A20" s="18" t="s">
        <v>35</v>
      </c>
      <c r="B20" s="33" t="s">
        <v>36</v>
      </c>
      <c r="C20" s="32"/>
      <c r="D20" s="32">
        <f t="shared" si="1"/>
        <v>0</v>
      </c>
      <c r="E20" s="32"/>
      <c r="F20" s="32"/>
      <c r="G20" s="32">
        <f t="shared" si="3"/>
        <v>0</v>
      </c>
      <c r="H20" s="32"/>
      <c r="I20" s="32">
        <f t="shared" si="4"/>
        <v>0</v>
      </c>
      <c r="J20" s="32"/>
      <c r="K20" s="32"/>
      <c r="L20" s="32">
        <f t="shared" si="6"/>
        <v>0</v>
      </c>
      <c r="M20" s="32"/>
      <c r="N20" s="32">
        <f t="shared" si="7"/>
        <v>0</v>
      </c>
      <c r="O20" s="32"/>
      <c r="P20" s="32"/>
      <c r="Q20" s="32">
        <f t="shared" si="8"/>
        <v>0</v>
      </c>
      <c r="R20" s="32">
        <f t="shared" si="9"/>
        <v>0</v>
      </c>
    </row>
    <row r="21" spans="1:20" s="17" customFormat="1" ht="12" customHeight="1" thickBot="1">
      <c r="A21" s="23" t="s">
        <v>37</v>
      </c>
      <c r="B21" s="24" t="s">
        <v>38</v>
      </c>
      <c r="C21" s="25"/>
      <c r="D21" s="25">
        <f t="shared" si="1"/>
        <v>0</v>
      </c>
      <c r="E21" s="25"/>
      <c r="F21" s="25"/>
      <c r="G21" s="25">
        <f t="shared" si="3"/>
        <v>0</v>
      </c>
      <c r="H21" s="25"/>
      <c r="I21" s="25">
        <f t="shared" si="4"/>
        <v>0</v>
      </c>
      <c r="J21" s="25"/>
      <c r="K21" s="25"/>
      <c r="L21" s="25">
        <f t="shared" si="6"/>
        <v>0</v>
      </c>
      <c r="M21" s="25"/>
      <c r="N21" s="25">
        <f t="shared" si="7"/>
        <v>0</v>
      </c>
      <c r="O21" s="25"/>
      <c r="P21" s="25"/>
      <c r="Q21" s="25">
        <f t="shared" si="8"/>
        <v>0</v>
      </c>
      <c r="R21" s="25">
        <f t="shared" si="9"/>
        <v>0</v>
      </c>
    </row>
    <row r="22" spans="1:20" s="17" customFormat="1" ht="12" customHeight="1" thickBot="1">
      <c r="A22" s="23" t="s">
        <v>39</v>
      </c>
      <c r="B22" s="24" t="s">
        <v>40</v>
      </c>
      <c r="C22" s="34"/>
      <c r="D22" s="34">
        <f t="shared" si="1"/>
        <v>0</v>
      </c>
      <c r="E22" s="34"/>
      <c r="F22" s="34"/>
      <c r="G22" s="34">
        <f t="shared" si="3"/>
        <v>0</v>
      </c>
      <c r="H22" s="34"/>
      <c r="I22" s="34">
        <f t="shared" si="4"/>
        <v>0</v>
      </c>
      <c r="J22" s="34"/>
      <c r="K22" s="34"/>
      <c r="L22" s="34">
        <f t="shared" si="6"/>
        <v>0</v>
      </c>
      <c r="M22" s="34"/>
      <c r="N22" s="34">
        <f t="shared" si="7"/>
        <v>0</v>
      </c>
      <c r="O22" s="34"/>
      <c r="P22" s="34"/>
      <c r="Q22" s="34">
        <f t="shared" si="8"/>
        <v>0</v>
      </c>
      <c r="R22" s="34">
        <f t="shared" si="9"/>
        <v>0</v>
      </c>
    </row>
    <row r="23" spans="1:20" s="17" customFormat="1" ht="12" customHeight="1" thickBot="1">
      <c r="A23" s="10" t="s">
        <v>41</v>
      </c>
      <c r="B23" s="24" t="s">
        <v>42</v>
      </c>
      <c r="C23" s="35">
        <f t="shared" ref="C23:P23" si="16">+C6+C7+C12+C13+C17+C21+C22</f>
        <v>48062000</v>
      </c>
      <c r="D23" s="35"/>
      <c r="E23" s="35">
        <f t="shared" si="16"/>
        <v>0</v>
      </c>
      <c r="F23" s="35">
        <f t="shared" ref="F23" si="17">+F6+F7+F12+F13+F17+F21+F22</f>
        <v>0</v>
      </c>
      <c r="G23" s="35">
        <f t="shared" si="3"/>
        <v>0</v>
      </c>
      <c r="H23" s="35">
        <f t="shared" si="16"/>
        <v>9605340</v>
      </c>
      <c r="I23" s="35">
        <f t="shared" si="4"/>
        <v>-9605340</v>
      </c>
      <c r="J23" s="35">
        <f t="shared" ref="J23:K23" si="18">+J6+J7+J12+J13+J17+J21+J22</f>
        <v>0</v>
      </c>
      <c r="K23" s="35">
        <f t="shared" si="18"/>
        <v>0</v>
      </c>
      <c r="L23" s="35">
        <f t="shared" si="6"/>
        <v>0</v>
      </c>
      <c r="M23" s="35">
        <f t="shared" si="16"/>
        <v>0</v>
      </c>
      <c r="N23" s="35">
        <f t="shared" si="7"/>
        <v>0</v>
      </c>
      <c r="O23" s="35">
        <f t="shared" si="16"/>
        <v>0</v>
      </c>
      <c r="P23" s="35">
        <f t="shared" si="16"/>
        <v>0</v>
      </c>
      <c r="Q23" s="35">
        <f t="shared" si="8"/>
        <v>0</v>
      </c>
      <c r="R23" s="35">
        <f t="shared" si="9"/>
        <v>57667340</v>
      </c>
    </row>
    <row r="24" spans="1:20" s="17" customFormat="1" ht="12" customHeight="1" thickBot="1">
      <c r="A24" s="36" t="s">
        <v>43</v>
      </c>
      <c r="B24" s="24" t="s">
        <v>44</v>
      </c>
      <c r="C24" s="35">
        <f t="shared" ref="C24:P24" si="19">+C25+C26+C27</f>
        <v>140656722</v>
      </c>
      <c r="D24" s="35"/>
      <c r="E24" s="35">
        <f t="shared" si="19"/>
        <v>0</v>
      </c>
      <c r="F24" s="35">
        <f t="shared" ref="F24" si="20">+F25+F26+F27</f>
        <v>0</v>
      </c>
      <c r="G24" s="35">
        <f t="shared" si="3"/>
        <v>0</v>
      </c>
      <c r="H24" s="35">
        <f t="shared" si="19"/>
        <v>26360660</v>
      </c>
      <c r="I24" s="35">
        <f t="shared" si="4"/>
        <v>-26360660</v>
      </c>
      <c r="J24" s="35">
        <f t="shared" ref="J24:K24" si="21">+J25+J26+J27</f>
        <v>0</v>
      </c>
      <c r="K24" s="35">
        <f t="shared" si="21"/>
        <v>0</v>
      </c>
      <c r="L24" s="35">
        <f t="shared" si="6"/>
        <v>0</v>
      </c>
      <c r="M24" s="35">
        <f t="shared" si="19"/>
        <v>0</v>
      </c>
      <c r="N24" s="35">
        <f t="shared" si="7"/>
        <v>0</v>
      </c>
      <c r="O24" s="35">
        <f t="shared" si="19"/>
        <v>0</v>
      </c>
      <c r="P24" s="35">
        <f t="shared" si="19"/>
        <v>0</v>
      </c>
      <c r="Q24" s="35">
        <f t="shared" si="8"/>
        <v>0</v>
      </c>
      <c r="R24" s="35">
        <f t="shared" si="9"/>
        <v>167017382</v>
      </c>
    </row>
    <row r="25" spans="1:20" s="17" customFormat="1" ht="12" customHeight="1">
      <c r="A25" s="26" t="s">
        <v>45</v>
      </c>
      <c r="B25" s="27" t="s">
        <v>46</v>
      </c>
      <c r="C25" s="28">
        <v>4993722</v>
      </c>
      <c r="D25" s="28"/>
      <c r="E25" s="28"/>
      <c r="F25" s="28"/>
      <c r="G25" s="28">
        <f t="shared" si="3"/>
        <v>0</v>
      </c>
      <c r="H25" s="28">
        <v>8041660</v>
      </c>
      <c r="I25" s="28">
        <f t="shared" si="4"/>
        <v>-8041660</v>
      </c>
      <c r="J25" s="28"/>
      <c r="K25" s="28"/>
      <c r="L25" s="28">
        <f t="shared" si="6"/>
        <v>0</v>
      </c>
      <c r="M25" s="28"/>
      <c r="N25" s="28"/>
      <c r="O25" s="28"/>
      <c r="P25" s="28"/>
      <c r="Q25" s="28">
        <f t="shared" si="8"/>
        <v>0</v>
      </c>
      <c r="R25" s="28">
        <f t="shared" si="9"/>
        <v>13035382</v>
      </c>
    </row>
    <row r="26" spans="1:20" s="17" customFormat="1" ht="12" customHeight="1">
      <c r="A26" s="26" t="s">
        <v>47</v>
      </c>
      <c r="B26" s="29" t="s">
        <v>48</v>
      </c>
      <c r="C26" s="30"/>
      <c r="D26" s="30"/>
      <c r="E26" s="30"/>
      <c r="F26" s="30"/>
      <c r="G26" s="30">
        <f t="shared" si="3"/>
        <v>0</v>
      </c>
      <c r="H26" s="30"/>
      <c r="I26" s="30">
        <f t="shared" si="4"/>
        <v>0</v>
      </c>
      <c r="J26" s="30"/>
      <c r="K26" s="30"/>
      <c r="L26" s="30">
        <f t="shared" si="6"/>
        <v>0</v>
      </c>
      <c r="M26" s="30"/>
      <c r="N26" s="30">
        <f t="shared" si="7"/>
        <v>0</v>
      </c>
      <c r="O26" s="30"/>
      <c r="P26" s="30"/>
      <c r="Q26" s="30">
        <f t="shared" si="8"/>
        <v>0</v>
      </c>
      <c r="R26" s="30">
        <f t="shared" si="9"/>
        <v>0</v>
      </c>
    </row>
    <row r="27" spans="1:20" s="21" customFormat="1" ht="12" customHeight="1" thickBot="1">
      <c r="A27" s="18" t="s">
        <v>49</v>
      </c>
      <c r="B27" s="33" t="s">
        <v>50</v>
      </c>
      <c r="C27" s="32">
        <v>135663000</v>
      </c>
      <c r="D27" s="32">
        <v>0</v>
      </c>
      <c r="E27" s="32">
        <v>0</v>
      </c>
      <c r="F27" s="32">
        <v>0</v>
      </c>
      <c r="G27" s="32">
        <v>0</v>
      </c>
      <c r="H27" s="32">
        <v>18319000</v>
      </c>
      <c r="I27" s="32">
        <f t="shared" si="4"/>
        <v>-18319000</v>
      </c>
      <c r="J27" s="32">
        <f>J42-(J23+J25+J26)</f>
        <v>0</v>
      </c>
      <c r="K27" s="32">
        <f>K42-(K23+K25+K26)</f>
        <v>0</v>
      </c>
      <c r="L27" s="32">
        <f t="shared" si="6"/>
        <v>0</v>
      </c>
      <c r="M27" s="32">
        <f>M42-(M23+M25+M26)</f>
        <v>0</v>
      </c>
      <c r="N27" s="32">
        <f t="shared" si="7"/>
        <v>0</v>
      </c>
      <c r="O27" s="32">
        <f>O42-(O23+O25+O26)</f>
        <v>0</v>
      </c>
      <c r="P27" s="32">
        <f>P42-(P23+P25+P26)</f>
        <v>0</v>
      </c>
      <c r="Q27" s="32">
        <f t="shared" si="8"/>
        <v>0</v>
      </c>
      <c r="R27" s="32">
        <f t="shared" si="9"/>
        <v>153982000</v>
      </c>
    </row>
    <row r="28" spans="1:20" s="21" customFormat="1" ht="15" customHeight="1" thickBot="1">
      <c r="A28" s="36" t="s">
        <v>51</v>
      </c>
      <c r="B28" s="37" t="s">
        <v>52</v>
      </c>
      <c r="C28" s="38">
        <f t="shared" ref="C28:P28" si="22">+C23+C24</f>
        <v>188718722</v>
      </c>
      <c r="D28" s="38"/>
      <c r="E28" s="38">
        <f t="shared" si="22"/>
        <v>0</v>
      </c>
      <c r="F28" s="38">
        <f t="shared" ref="F28" si="23">+F23+F24</f>
        <v>0</v>
      </c>
      <c r="G28" s="38">
        <f t="shared" si="3"/>
        <v>0</v>
      </c>
      <c r="H28" s="38">
        <f t="shared" si="22"/>
        <v>35966000</v>
      </c>
      <c r="I28" s="38">
        <f t="shared" si="4"/>
        <v>-35966000</v>
      </c>
      <c r="J28" s="38">
        <f t="shared" ref="J28:K28" si="24">+J23+J24</f>
        <v>0</v>
      </c>
      <c r="K28" s="38">
        <f t="shared" si="24"/>
        <v>0</v>
      </c>
      <c r="L28" s="38">
        <f t="shared" si="6"/>
        <v>0</v>
      </c>
      <c r="M28" s="38">
        <f t="shared" si="22"/>
        <v>0</v>
      </c>
      <c r="N28" s="38">
        <f t="shared" si="7"/>
        <v>0</v>
      </c>
      <c r="O28" s="38">
        <f t="shared" si="22"/>
        <v>0</v>
      </c>
      <c r="P28" s="38">
        <f t="shared" si="22"/>
        <v>0</v>
      </c>
      <c r="Q28" s="38">
        <f t="shared" si="8"/>
        <v>0</v>
      </c>
      <c r="R28" s="38">
        <f t="shared" si="9"/>
        <v>224684722</v>
      </c>
    </row>
    <row r="29" spans="1:20" s="21" customFormat="1" ht="15" customHeight="1" thickBot="1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</row>
    <row r="30" spans="1:20" s="12" customFormat="1" ht="16.5" customHeight="1" thickBot="1">
      <c r="A30" s="45"/>
      <c r="B30" s="46" t="s">
        <v>53</v>
      </c>
      <c r="C30" s="46"/>
      <c r="D30" s="213"/>
      <c r="E30" s="213"/>
      <c r="F30" s="213"/>
      <c r="G30" s="213"/>
      <c r="H30" s="46"/>
      <c r="I30" s="213"/>
      <c r="J30" s="213"/>
      <c r="K30" s="213"/>
      <c r="L30" s="213"/>
      <c r="M30" s="46"/>
      <c r="N30" s="213"/>
      <c r="O30" s="213"/>
      <c r="P30" s="213"/>
      <c r="Q30" s="213"/>
      <c r="R30" s="38"/>
    </row>
    <row r="31" spans="1:20" s="47" customFormat="1" ht="12" customHeight="1" thickBot="1">
      <c r="A31" s="23" t="s">
        <v>4</v>
      </c>
      <c r="B31" s="24" t="s">
        <v>54</v>
      </c>
      <c r="C31" s="16">
        <f>SUM(C32:C36)</f>
        <v>186968722</v>
      </c>
      <c r="D31" s="16"/>
      <c r="E31" s="16">
        <f t="shared" ref="E31:P31" si="25">SUM(E32:E36)</f>
        <v>0</v>
      </c>
      <c r="F31" s="16">
        <f t="shared" ref="F31" si="26">SUM(F32:F36)</f>
        <v>0</v>
      </c>
      <c r="G31" s="16">
        <f t="shared" ref="G31:G42" si="27">SUM(E31:F31)</f>
        <v>0</v>
      </c>
      <c r="H31" s="16">
        <f t="shared" si="25"/>
        <v>35911000</v>
      </c>
      <c r="I31" s="16">
        <f t="shared" ref="I31:I42" si="28">J31-H31</f>
        <v>-35911000</v>
      </c>
      <c r="J31" s="16">
        <f t="shared" ref="J31:K31" si="29">SUM(J32:J36)</f>
        <v>0</v>
      </c>
      <c r="K31" s="16">
        <f t="shared" si="29"/>
        <v>0</v>
      </c>
      <c r="L31" s="16">
        <f t="shared" ref="L31:L42" si="30">SUM(J31:K31)</f>
        <v>0</v>
      </c>
      <c r="M31" s="16">
        <f t="shared" si="25"/>
        <v>0</v>
      </c>
      <c r="N31" s="16">
        <f t="shared" ref="N31:N42" si="31">O31-M31</f>
        <v>0</v>
      </c>
      <c r="O31" s="16">
        <f t="shared" si="25"/>
        <v>0</v>
      </c>
      <c r="P31" s="16">
        <f t="shared" si="25"/>
        <v>0</v>
      </c>
      <c r="Q31" s="16">
        <f t="shared" ref="Q31:Q42" si="32">SUM(O31:P31)</f>
        <v>0</v>
      </c>
      <c r="R31" s="16">
        <f t="shared" ref="R31:R44" si="33">C31+H31+M31</f>
        <v>222879722</v>
      </c>
    </row>
    <row r="32" spans="1:20" ht="12" customHeight="1">
      <c r="A32" s="18" t="s">
        <v>5</v>
      </c>
      <c r="B32" s="22" t="s">
        <v>55</v>
      </c>
      <c r="C32" s="28">
        <v>115459000</v>
      </c>
      <c r="D32" s="28"/>
      <c r="E32" s="28"/>
      <c r="F32" s="28"/>
      <c r="G32" s="28"/>
      <c r="H32" s="28">
        <v>25705000</v>
      </c>
      <c r="I32" s="28"/>
      <c r="J32" s="28"/>
      <c r="K32" s="28"/>
      <c r="L32" s="28">
        <f t="shared" si="30"/>
        <v>0</v>
      </c>
      <c r="M32" s="28"/>
      <c r="N32" s="28">
        <f t="shared" si="31"/>
        <v>0</v>
      </c>
      <c r="O32" s="28"/>
      <c r="P32" s="28"/>
      <c r="Q32" s="28">
        <f t="shared" si="32"/>
        <v>0</v>
      </c>
      <c r="R32" s="28">
        <f t="shared" si="33"/>
        <v>141164000</v>
      </c>
      <c r="S32" s="57"/>
      <c r="T32" s="57"/>
    </row>
    <row r="33" spans="1:20" ht="12" customHeight="1">
      <c r="A33" s="18" t="s">
        <v>6</v>
      </c>
      <c r="B33" s="19" t="s">
        <v>56</v>
      </c>
      <c r="C33" s="48">
        <v>26181000</v>
      </c>
      <c r="D33" s="48"/>
      <c r="E33" s="48"/>
      <c r="F33" s="48"/>
      <c r="G33" s="48"/>
      <c r="H33" s="48">
        <v>5460000</v>
      </c>
      <c r="I33" s="48"/>
      <c r="J33" s="48"/>
      <c r="K33" s="48"/>
      <c r="L33" s="48">
        <f t="shared" si="30"/>
        <v>0</v>
      </c>
      <c r="M33" s="48"/>
      <c r="N33" s="48">
        <f t="shared" si="31"/>
        <v>0</v>
      </c>
      <c r="O33" s="48"/>
      <c r="P33" s="48"/>
      <c r="Q33" s="48">
        <f t="shared" si="32"/>
        <v>0</v>
      </c>
      <c r="R33" s="48">
        <f t="shared" si="33"/>
        <v>31641000</v>
      </c>
      <c r="S33" s="57"/>
      <c r="T33" s="57"/>
    </row>
    <row r="34" spans="1:20" ht="12" customHeight="1">
      <c r="A34" s="18" t="s">
        <v>7</v>
      </c>
      <c r="B34" s="19" t="s">
        <v>57</v>
      </c>
      <c r="C34" s="48">
        <v>44461000</v>
      </c>
      <c r="D34" s="48"/>
      <c r="E34" s="48"/>
      <c r="F34" s="48"/>
      <c r="G34" s="48"/>
      <c r="H34" s="48">
        <v>4746000</v>
      </c>
      <c r="I34" s="48"/>
      <c r="J34" s="48"/>
      <c r="K34" s="48"/>
      <c r="L34" s="48">
        <f t="shared" si="30"/>
        <v>0</v>
      </c>
      <c r="M34" s="48"/>
      <c r="N34" s="48">
        <f t="shared" si="31"/>
        <v>0</v>
      </c>
      <c r="O34" s="48"/>
      <c r="P34" s="48"/>
      <c r="Q34" s="48">
        <f t="shared" si="32"/>
        <v>0</v>
      </c>
      <c r="R34" s="48">
        <f t="shared" si="33"/>
        <v>49207000</v>
      </c>
      <c r="S34" s="57"/>
      <c r="T34" s="57"/>
    </row>
    <row r="35" spans="1:20" ht="12" customHeight="1">
      <c r="A35" s="18" t="s">
        <v>8</v>
      </c>
      <c r="B35" s="19" t="s">
        <v>58</v>
      </c>
      <c r="C35" s="48"/>
      <c r="D35" s="48"/>
      <c r="E35" s="48"/>
      <c r="F35" s="48"/>
      <c r="G35" s="48"/>
      <c r="H35" s="48"/>
      <c r="I35" s="48"/>
      <c r="J35" s="48"/>
      <c r="K35" s="48"/>
      <c r="L35" s="48">
        <f t="shared" si="30"/>
        <v>0</v>
      </c>
      <c r="M35" s="48"/>
      <c r="N35" s="48">
        <f t="shared" si="31"/>
        <v>0</v>
      </c>
      <c r="O35" s="48"/>
      <c r="P35" s="48"/>
      <c r="Q35" s="48">
        <f t="shared" si="32"/>
        <v>0</v>
      </c>
      <c r="R35" s="48">
        <f t="shared" si="33"/>
        <v>0</v>
      </c>
      <c r="S35" s="57"/>
      <c r="T35" s="57"/>
    </row>
    <row r="36" spans="1:20" ht="12" customHeight="1" thickBot="1">
      <c r="A36" s="18" t="s">
        <v>9</v>
      </c>
      <c r="B36" s="19" t="s">
        <v>59</v>
      </c>
      <c r="C36" s="48">
        <v>867722</v>
      </c>
      <c r="D36" s="48"/>
      <c r="E36" s="48"/>
      <c r="F36" s="48"/>
      <c r="G36" s="48"/>
      <c r="H36" s="48"/>
      <c r="I36" s="48"/>
      <c r="J36" s="48"/>
      <c r="K36" s="48"/>
      <c r="L36" s="48">
        <f t="shared" si="30"/>
        <v>0</v>
      </c>
      <c r="M36" s="48"/>
      <c r="N36" s="48">
        <f t="shared" si="31"/>
        <v>0</v>
      </c>
      <c r="O36" s="48"/>
      <c r="P36" s="48"/>
      <c r="Q36" s="48">
        <f t="shared" si="32"/>
        <v>0</v>
      </c>
      <c r="R36" s="48">
        <f t="shared" si="33"/>
        <v>867722</v>
      </c>
      <c r="S36" s="57"/>
      <c r="T36" s="57"/>
    </row>
    <row r="37" spans="1:20" ht="12" customHeight="1" thickBot="1">
      <c r="A37" s="23" t="s">
        <v>10</v>
      </c>
      <c r="B37" s="24" t="s">
        <v>60</v>
      </c>
      <c r="C37" s="16">
        <f t="shared" ref="C37:P37" si="34">SUM(C38:C40)</f>
        <v>1750000</v>
      </c>
      <c r="D37" s="16"/>
      <c r="E37" s="16">
        <f t="shared" si="34"/>
        <v>0</v>
      </c>
      <c r="F37" s="16">
        <f t="shared" ref="F37" si="35">SUM(F38:F40)</f>
        <v>0</v>
      </c>
      <c r="G37" s="16">
        <f t="shared" si="27"/>
        <v>0</v>
      </c>
      <c r="H37" s="16">
        <f t="shared" si="34"/>
        <v>55000</v>
      </c>
      <c r="I37" s="16">
        <f t="shared" si="28"/>
        <v>-55000</v>
      </c>
      <c r="J37" s="16">
        <f t="shared" ref="J37:K37" si="36">SUM(J38:J40)</f>
        <v>0</v>
      </c>
      <c r="K37" s="16">
        <f t="shared" si="36"/>
        <v>0</v>
      </c>
      <c r="L37" s="16">
        <f t="shared" si="30"/>
        <v>0</v>
      </c>
      <c r="M37" s="16">
        <f t="shared" si="34"/>
        <v>0</v>
      </c>
      <c r="N37" s="16">
        <f t="shared" si="31"/>
        <v>0</v>
      </c>
      <c r="O37" s="16">
        <f t="shared" si="34"/>
        <v>0</v>
      </c>
      <c r="P37" s="16">
        <f t="shared" si="34"/>
        <v>0</v>
      </c>
      <c r="Q37" s="16">
        <f t="shared" si="32"/>
        <v>0</v>
      </c>
      <c r="R37" s="16">
        <f t="shared" si="33"/>
        <v>1805000</v>
      </c>
    </row>
    <row r="38" spans="1:20" s="47" customFormat="1" ht="12" customHeight="1">
      <c r="A38" s="18" t="s">
        <v>12</v>
      </c>
      <c r="B38" s="22" t="s">
        <v>61</v>
      </c>
      <c r="C38" s="28">
        <v>1750000</v>
      </c>
      <c r="D38" s="28"/>
      <c r="E38" s="28"/>
      <c r="F38" s="28"/>
      <c r="G38" s="28"/>
      <c r="H38" s="28">
        <v>55000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</row>
    <row r="39" spans="1:20" ht="12" customHeight="1">
      <c r="A39" s="18" t="s">
        <v>14</v>
      </c>
      <c r="B39" s="19" t="s">
        <v>62</v>
      </c>
      <c r="C39" s="48"/>
      <c r="D39" s="48">
        <f t="shared" ref="D39:D41" si="37">E39-C39</f>
        <v>0</v>
      </c>
      <c r="E39" s="48"/>
      <c r="F39" s="48"/>
      <c r="G39" s="48">
        <f t="shared" si="27"/>
        <v>0</v>
      </c>
      <c r="H39" s="48"/>
      <c r="I39" s="48">
        <f t="shared" si="28"/>
        <v>0</v>
      </c>
      <c r="J39" s="48"/>
      <c r="K39" s="48"/>
      <c r="L39" s="48">
        <f t="shared" si="30"/>
        <v>0</v>
      </c>
      <c r="M39" s="48"/>
      <c r="N39" s="48">
        <f t="shared" si="31"/>
        <v>0</v>
      </c>
      <c r="O39" s="48"/>
      <c r="P39" s="48"/>
      <c r="Q39" s="48">
        <f t="shared" si="32"/>
        <v>0</v>
      </c>
      <c r="R39" s="48">
        <f t="shared" si="33"/>
        <v>0</v>
      </c>
    </row>
    <row r="40" spans="1:20" ht="12" customHeight="1">
      <c r="A40" s="18" t="s">
        <v>16</v>
      </c>
      <c r="B40" s="19" t="s">
        <v>63</v>
      </c>
      <c r="C40" s="48"/>
      <c r="D40" s="48">
        <f t="shared" si="37"/>
        <v>0</v>
      </c>
      <c r="E40" s="48"/>
      <c r="F40" s="48"/>
      <c r="G40" s="48">
        <f t="shared" si="27"/>
        <v>0</v>
      </c>
      <c r="H40" s="48"/>
      <c r="I40" s="48">
        <f t="shared" si="28"/>
        <v>0</v>
      </c>
      <c r="J40" s="48"/>
      <c r="K40" s="48"/>
      <c r="L40" s="48">
        <f t="shared" si="30"/>
        <v>0</v>
      </c>
      <c r="M40" s="48"/>
      <c r="N40" s="48">
        <f t="shared" si="31"/>
        <v>0</v>
      </c>
      <c r="O40" s="48"/>
      <c r="P40" s="48"/>
      <c r="Q40" s="48">
        <f t="shared" si="32"/>
        <v>0</v>
      </c>
      <c r="R40" s="48">
        <f t="shared" si="33"/>
        <v>0</v>
      </c>
    </row>
    <row r="41" spans="1:20" ht="12" customHeight="1" thickBot="1">
      <c r="A41" s="18" t="s">
        <v>18</v>
      </c>
      <c r="B41" s="19" t="s">
        <v>64</v>
      </c>
      <c r="C41" s="48"/>
      <c r="D41" s="48">
        <f t="shared" si="37"/>
        <v>0</v>
      </c>
      <c r="E41" s="48"/>
      <c r="F41" s="48"/>
      <c r="G41" s="48">
        <f t="shared" si="27"/>
        <v>0</v>
      </c>
      <c r="H41" s="48"/>
      <c r="I41" s="48">
        <f t="shared" si="28"/>
        <v>0</v>
      </c>
      <c r="J41" s="48"/>
      <c r="K41" s="48"/>
      <c r="L41" s="48">
        <f t="shared" si="30"/>
        <v>0</v>
      </c>
      <c r="M41" s="48"/>
      <c r="N41" s="48">
        <f t="shared" si="31"/>
        <v>0</v>
      </c>
      <c r="O41" s="48"/>
      <c r="P41" s="48"/>
      <c r="Q41" s="48">
        <f t="shared" si="32"/>
        <v>0</v>
      </c>
      <c r="R41" s="48">
        <f t="shared" si="33"/>
        <v>0</v>
      </c>
    </row>
    <row r="42" spans="1:20" ht="15" customHeight="1" thickBot="1">
      <c r="A42" s="23" t="s">
        <v>20</v>
      </c>
      <c r="B42" s="49" t="s">
        <v>65</v>
      </c>
      <c r="C42" s="50">
        <f t="shared" ref="C42:P42" si="38">+C31+C37</f>
        <v>188718722</v>
      </c>
      <c r="D42" s="50"/>
      <c r="E42" s="50">
        <f t="shared" si="38"/>
        <v>0</v>
      </c>
      <c r="F42" s="50">
        <f t="shared" ref="F42" si="39">+F31+F37</f>
        <v>0</v>
      </c>
      <c r="G42" s="50">
        <f t="shared" si="27"/>
        <v>0</v>
      </c>
      <c r="H42" s="50">
        <f t="shared" si="38"/>
        <v>35966000</v>
      </c>
      <c r="I42" s="50">
        <f t="shared" si="28"/>
        <v>-35966000</v>
      </c>
      <c r="J42" s="50">
        <f t="shared" ref="J42:K42" si="40">+J31+J37</f>
        <v>0</v>
      </c>
      <c r="K42" s="50">
        <f t="shared" si="40"/>
        <v>0</v>
      </c>
      <c r="L42" s="50">
        <f t="shared" si="30"/>
        <v>0</v>
      </c>
      <c r="M42" s="50">
        <f t="shared" si="38"/>
        <v>0</v>
      </c>
      <c r="N42" s="50">
        <f t="shared" si="31"/>
        <v>0</v>
      </c>
      <c r="O42" s="50">
        <f t="shared" si="38"/>
        <v>0</v>
      </c>
      <c r="P42" s="50">
        <f t="shared" si="38"/>
        <v>0</v>
      </c>
      <c r="Q42" s="50">
        <f t="shared" si="32"/>
        <v>0</v>
      </c>
      <c r="R42" s="50">
        <f t="shared" si="33"/>
        <v>224684722</v>
      </c>
    </row>
    <row r="43" spans="1:20" ht="13.5" thickBot="1"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</row>
    <row r="44" spans="1:20" ht="15" customHeight="1" thickBot="1">
      <c r="A44" s="53" t="s">
        <v>66</v>
      </c>
      <c r="B44" s="54"/>
      <c r="C44" s="338">
        <v>45.05</v>
      </c>
      <c r="D44" s="338">
        <v>4.7</v>
      </c>
      <c r="E44" s="338">
        <v>45.05</v>
      </c>
      <c r="F44" s="338">
        <v>4.7</v>
      </c>
      <c r="G44" s="338">
        <v>45.05</v>
      </c>
      <c r="H44" s="338">
        <v>4.7</v>
      </c>
      <c r="I44" s="338"/>
      <c r="J44" s="338"/>
      <c r="K44" s="338"/>
      <c r="L44" s="338"/>
      <c r="M44" s="338"/>
      <c r="N44" s="338"/>
      <c r="O44" s="338"/>
      <c r="P44" s="338"/>
      <c r="Q44" s="338"/>
      <c r="R44" s="338">
        <f t="shared" si="33"/>
        <v>49.75</v>
      </c>
    </row>
    <row r="45" spans="1:20" ht="14.25" customHeight="1" thickBot="1">
      <c r="A45" s="53" t="s">
        <v>67</v>
      </c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</row>
    <row r="47" spans="1:20">
      <c r="C47" s="57">
        <f>C42-C28</f>
        <v>0</v>
      </c>
      <c r="D47" s="57">
        <f t="shared" ref="D47:H47" si="41">D42-D28</f>
        <v>0</v>
      </c>
      <c r="E47" s="57">
        <f t="shared" si="41"/>
        <v>0</v>
      </c>
      <c r="F47" s="57">
        <f t="shared" si="41"/>
        <v>0</v>
      </c>
      <c r="G47" s="57">
        <f t="shared" si="41"/>
        <v>0</v>
      </c>
      <c r="H47" s="57">
        <f t="shared" si="41"/>
        <v>0</v>
      </c>
    </row>
  </sheetData>
  <sheetProtection formatCells="0"/>
  <mergeCells count="5">
    <mergeCell ref="C3:R3"/>
    <mergeCell ref="R4:R5"/>
    <mergeCell ref="C4:G5"/>
    <mergeCell ref="H4:L5"/>
    <mergeCell ref="M4:Q5"/>
  </mergeCells>
  <printOptions horizontalCentered="1"/>
  <pageMargins left="0.23622047244094491" right="0.23622047244094491" top="0.74803149606299213" bottom="0.51181102362204722" header="0.31496062992125984" footer="0.23622047244094491"/>
  <pageSetup paperSize="9" scale="85" orientation="landscape" verticalDpi="300" r:id="rId1"/>
  <headerFooter alignWithMargins="0">
    <oddHeader>&amp;C&amp;"-,Félkövér"&amp;14Bonyhádi Gondozási Központ bevételei és kiadásai előirányzat csoport és kiemelt előirányzat szerinti bontásban&amp;R4. 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0"/>
  <sheetViews>
    <sheetView zoomScale="120" zoomScaleNormal="120" zoomScaleSheetLayoutView="100" workbookViewId="0">
      <selection activeCell="G1" sqref="G1:M1048576"/>
    </sheetView>
  </sheetViews>
  <sheetFormatPr defaultRowHeight="15.75"/>
  <cols>
    <col min="1" max="1" width="7.7109375" style="128" customWidth="1"/>
    <col min="2" max="2" width="56.85546875" style="128" bestFit="1" customWidth="1"/>
    <col min="3" max="3" width="13.28515625" style="129" customWidth="1"/>
    <col min="4" max="5" width="13.28515625" style="128" customWidth="1"/>
    <col min="6" max="6" width="7.7109375" style="69" customWidth="1"/>
    <col min="7" max="7" width="9.42578125" style="69" hidden="1" customWidth="1"/>
    <col min="8" max="13" width="0" style="69" hidden="1" customWidth="1"/>
    <col min="14" max="254" width="9.140625" style="69"/>
    <col min="255" max="255" width="7.7109375" style="69" customWidth="1"/>
    <col min="256" max="256" width="56.85546875" style="69" bestFit="1" customWidth="1"/>
    <col min="257" max="259" width="13.28515625" style="69" customWidth="1"/>
    <col min="260" max="260" width="7.7109375" style="69" customWidth="1"/>
    <col min="261" max="510" width="9.140625" style="69"/>
    <col min="511" max="511" width="7.7109375" style="69" customWidth="1"/>
    <col min="512" max="512" width="56.85546875" style="69" bestFit="1" customWidth="1"/>
    <col min="513" max="515" width="13.28515625" style="69" customWidth="1"/>
    <col min="516" max="516" width="7.7109375" style="69" customWidth="1"/>
    <col min="517" max="766" width="9.140625" style="69"/>
    <col min="767" max="767" width="7.7109375" style="69" customWidth="1"/>
    <col min="768" max="768" width="56.85546875" style="69" bestFit="1" customWidth="1"/>
    <col min="769" max="771" width="13.28515625" style="69" customWidth="1"/>
    <col min="772" max="772" width="7.7109375" style="69" customWidth="1"/>
    <col min="773" max="1022" width="9.140625" style="69"/>
    <col min="1023" max="1023" width="7.7109375" style="69" customWidth="1"/>
    <col min="1024" max="1024" width="56.85546875" style="69" bestFit="1" customWidth="1"/>
    <col min="1025" max="1027" width="13.28515625" style="69" customWidth="1"/>
    <col min="1028" max="1028" width="7.7109375" style="69" customWidth="1"/>
    <col min="1029" max="1278" width="9.140625" style="69"/>
    <col min="1279" max="1279" width="7.7109375" style="69" customWidth="1"/>
    <col min="1280" max="1280" width="56.85546875" style="69" bestFit="1" customWidth="1"/>
    <col min="1281" max="1283" width="13.28515625" style="69" customWidth="1"/>
    <col min="1284" max="1284" width="7.7109375" style="69" customWidth="1"/>
    <col min="1285" max="1534" width="9.140625" style="69"/>
    <col min="1535" max="1535" width="7.7109375" style="69" customWidth="1"/>
    <col min="1536" max="1536" width="56.85546875" style="69" bestFit="1" customWidth="1"/>
    <col min="1537" max="1539" width="13.28515625" style="69" customWidth="1"/>
    <col min="1540" max="1540" width="7.7109375" style="69" customWidth="1"/>
    <col min="1541" max="1790" width="9.140625" style="69"/>
    <col min="1791" max="1791" width="7.7109375" style="69" customWidth="1"/>
    <col min="1792" max="1792" width="56.85546875" style="69" bestFit="1" customWidth="1"/>
    <col min="1793" max="1795" width="13.28515625" style="69" customWidth="1"/>
    <col min="1796" max="1796" width="7.7109375" style="69" customWidth="1"/>
    <col min="1797" max="2046" width="9.140625" style="69"/>
    <col min="2047" max="2047" width="7.7109375" style="69" customWidth="1"/>
    <col min="2048" max="2048" width="56.85546875" style="69" bestFit="1" customWidth="1"/>
    <col min="2049" max="2051" width="13.28515625" style="69" customWidth="1"/>
    <col min="2052" max="2052" width="7.7109375" style="69" customWidth="1"/>
    <col min="2053" max="2302" width="9.140625" style="69"/>
    <col min="2303" max="2303" width="7.7109375" style="69" customWidth="1"/>
    <col min="2304" max="2304" width="56.85546875" style="69" bestFit="1" customWidth="1"/>
    <col min="2305" max="2307" width="13.28515625" style="69" customWidth="1"/>
    <col min="2308" max="2308" width="7.7109375" style="69" customWidth="1"/>
    <col min="2309" max="2558" width="9.140625" style="69"/>
    <col min="2559" max="2559" width="7.7109375" style="69" customWidth="1"/>
    <col min="2560" max="2560" width="56.85546875" style="69" bestFit="1" customWidth="1"/>
    <col min="2561" max="2563" width="13.28515625" style="69" customWidth="1"/>
    <col min="2564" max="2564" width="7.7109375" style="69" customWidth="1"/>
    <col min="2565" max="2814" width="9.140625" style="69"/>
    <col min="2815" max="2815" width="7.7109375" style="69" customWidth="1"/>
    <col min="2816" max="2816" width="56.85546875" style="69" bestFit="1" customWidth="1"/>
    <col min="2817" max="2819" width="13.28515625" style="69" customWidth="1"/>
    <col min="2820" max="2820" width="7.7109375" style="69" customWidth="1"/>
    <col min="2821" max="3070" width="9.140625" style="69"/>
    <col min="3071" max="3071" width="7.7109375" style="69" customWidth="1"/>
    <col min="3072" max="3072" width="56.85546875" style="69" bestFit="1" customWidth="1"/>
    <col min="3073" max="3075" width="13.28515625" style="69" customWidth="1"/>
    <col min="3076" max="3076" width="7.7109375" style="69" customWidth="1"/>
    <col min="3077" max="3326" width="9.140625" style="69"/>
    <col min="3327" max="3327" width="7.7109375" style="69" customWidth="1"/>
    <col min="3328" max="3328" width="56.85546875" style="69" bestFit="1" customWidth="1"/>
    <col min="3329" max="3331" width="13.28515625" style="69" customWidth="1"/>
    <col min="3332" max="3332" width="7.7109375" style="69" customWidth="1"/>
    <col min="3333" max="3582" width="9.140625" style="69"/>
    <col min="3583" max="3583" width="7.7109375" style="69" customWidth="1"/>
    <col min="3584" max="3584" width="56.85546875" style="69" bestFit="1" customWidth="1"/>
    <col min="3585" max="3587" width="13.28515625" style="69" customWidth="1"/>
    <col min="3588" max="3588" width="7.7109375" style="69" customWidth="1"/>
    <col min="3589" max="3838" width="9.140625" style="69"/>
    <col min="3839" max="3839" width="7.7109375" style="69" customWidth="1"/>
    <col min="3840" max="3840" width="56.85546875" style="69" bestFit="1" customWidth="1"/>
    <col min="3841" max="3843" width="13.28515625" style="69" customWidth="1"/>
    <col min="3844" max="3844" width="7.7109375" style="69" customWidth="1"/>
    <col min="3845" max="4094" width="9.140625" style="69"/>
    <col min="4095" max="4095" width="7.7109375" style="69" customWidth="1"/>
    <col min="4096" max="4096" width="56.85546875" style="69" bestFit="1" customWidth="1"/>
    <col min="4097" max="4099" width="13.28515625" style="69" customWidth="1"/>
    <col min="4100" max="4100" width="7.7109375" style="69" customWidth="1"/>
    <col min="4101" max="4350" width="9.140625" style="69"/>
    <col min="4351" max="4351" width="7.7109375" style="69" customWidth="1"/>
    <col min="4352" max="4352" width="56.85546875" style="69" bestFit="1" customWidth="1"/>
    <col min="4353" max="4355" width="13.28515625" style="69" customWidth="1"/>
    <col min="4356" max="4356" width="7.7109375" style="69" customWidth="1"/>
    <col min="4357" max="4606" width="9.140625" style="69"/>
    <col min="4607" max="4607" width="7.7109375" style="69" customWidth="1"/>
    <col min="4608" max="4608" width="56.85546875" style="69" bestFit="1" customWidth="1"/>
    <col min="4609" max="4611" width="13.28515625" style="69" customWidth="1"/>
    <col min="4612" max="4612" width="7.7109375" style="69" customWidth="1"/>
    <col min="4613" max="4862" width="9.140625" style="69"/>
    <col min="4863" max="4863" width="7.7109375" style="69" customWidth="1"/>
    <col min="4864" max="4864" width="56.85546875" style="69" bestFit="1" customWidth="1"/>
    <col min="4865" max="4867" width="13.28515625" style="69" customWidth="1"/>
    <col min="4868" max="4868" width="7.7109375" style="69" customWidth="1"/>
    <col min="4869" max="5118" width="9.140625" style="69"/>
    <col min="5119" max="5119" width="7.7109375" style="69" customWidth="1"/>
    <col min="5120" max="5120" width="56.85546875" style="69" bestFit="1" customWidth="1"/>
    <col min="5121" max="5123" width="13.28515625" style="69" customWidth="1"/>
    <col min="5124" max="5124" width="7.7109375" style="69" customWidth="1"/>
    <col min="5125" max="5374" width="9.140625" style="69"/>
    <col min="5375" max="5375" width="7.7109375" style="69" customWidth="1"/>
    <col min="5376" max="5376" width="56.85546875" style="69" bestFit="1" customWidth="1"/>
    <col min="5377" max="5379" width="13.28515625" style="69" customWidth="1"/>
    <col min="5380" max="5380" width="7.7109375" style="69" customWidth="1"/>
    <col min="5381" max="5630" width="9.140625" style="69"/>
    <col min="5631" max="5631" width="7.7109375" style="69" customWidth="1"/>
    <col min="5632" max="5632" width="56.85546875" style="69" bestFit="1" customWidth="1"/>
    <col min="5633" max="5635" width="13.28515625" style="69" customWidth="1"/>
    <col min="5636" max="5636" width="7.7109375" style="69" customWidth="1"/>
    <col min="5637" max="5886" width="9.140625" style="69"/>
    <col min="5887" max="5887" width="7.7109375" style="69" customWidth="1"/>
    <col min="5888" max="5888" width="56.85546875" style="69" bestFit="1" customWidth="1"/>
    <col min="5889" max="5891" width="13.28515625" style="69" customWidth="1"/>
    <col min="5892" max="5892" width="7.7109375" style="69" customWidth="1"/>
    <col min="5893" max="6142" width="9.140625" style="69"/>
    <col min="6143" max="6143" width="7.7109375" style="69" customWidth="1"/>
    <col min="6144" max="6144" width="56.85546875" style="69" bestFit="1" customWidth="1"/>
    <col min="6145" max="6147" width="13.28515625" style="69" customWidth="1"/>
    <col min="6148" max="6148" width="7.7109375" style="69" customWidth="1"/>
    <col min="6149" max="6398" width="9.140625" style="69"/>
    <col min="6399" max="6399" width="7.7109375" style="69" customWidth="1"/>
    <col min="6400" max="6400" width="56.85546875" style="69" bestFit="1" customWidth="1"/>
    <col min="6401" max="6403" width="13.28515625" style="69" customWidth="1"/>
    <col min="6404" max="6404" width="7.7109375" style="69" customWidth="1"/>
    <col min="6405" max="6654" width="9.140625" style="69"/>
    <col min="6655" max="6655" width="7.7109375" style="69" customWidth="1"/>
    <col min="6656" max="6656" width="56.85546875" style="69" bestFit="1" customWidth="1"/>
    <col min="6657" max="6659" width="13.28515625" style="69" customWidth="1"/>
    <col min="6660" max="6660" width="7.7109375" style="69" customWidth="1"/>
    <col min="6661" max="6910" width="9.140625" style="69"/>
    <col min="6911" max="6911" width="7.7109375" style="69" customWidth="1"/>
    <col min="6912" max="6912" width="56.85546875" style="69" bestFit="1" customWidth="1"/>
    <col min="6913" max="6915" width="13.28515625" style="69" customWidth="1"/>
    <col min="6916" max="6916" width="7.7109375" style="69" customWidth="1"/>
    <col min="6917" max="7166" width="9.140625" style="69"/>
    <col min="7167" max="7167" width="7.7109375" style="69" customWidth="1"/>
    <col min="7168" max="7168" width="56.85546875" style="69" bestFit="1" customWidth="1"/>
    <col min="7169" max="7171" width="13.28515625" style="69" customWidth="1"/>
    <col min="7172" max="7172" width="7.7109375" style="69" customWidth="1"/>
    <col min="7173" max="7422" width="9.140625" style="69"/>
    <col min="7423" max="7423" width="7.7109375" style="69" customWidth="1"/>
    <col min="7424" max="7424" width="56.85546875" style="69" bestFit="1" customWidth="1"/>
    <col min="7425" max="7427" width="13.28515625" style="69" customWidth="1"/>
    <col min="7428" max="7428" width="7.7109375" style="69" customWidth="1"/>
    <col min="7429" max="7678" width="9.140625" style="69"/>
    <col min="7679" max="7679" width="7.7109375" style="69" customWidth="1"/>
    <col min="7680" max="7680" width="56.85546875" style="69" bestFit="1" customWidth="1"/>
    <col min="7681" max="7683" width="13.28515625" style="69" customWidth="1"/>
    <col min="7684" max="7684" width="7.7109375" style="69" customWidth="1"/>
    <col min="7685" max="7934" width="9.140625" style="69"/>
    <col min="7935" max="7935" width="7.7109375" style="69" customWidth="1"/>
    <col min="7936" max="7936" width="56.85546875" style="69" bestFit="1" customWidth="1"/>
    <col min="7937" max="7939" width="13.28515625" style="69" customWidth="1"/>
    <col min="7940" max="7940" width="7.7109375" style="69" customWidth="1"/>
    <col min="7941" max="8190" width="9.140625" style="69"/>
    <col min="8191" max="8191" width="7.7109375" style="69" customWidth="1"/>
    <col min="8192" max="8192" width="56.85546875" style="69" bestFit="1" customWidth="1"/>
    <col min="8193" max="8195" width="13.28515625" style="69" customWidth="1"/>
    <col min="8196" max="8196" width="7.7109375" style="69" customWidth="1"/>
    <col min="8197" max="8446" width="9.140625" style="69"/>
    <col min="8447" max="8447" width="7.7109375" style="69" customWidth="1"/>
    <col min="8448" max="8448" width="56.85546875" style="69" bestFit="1" customWidth="1"/>
    <col min="8449" max="8451" width="13.28515625" style="69" customWidth="1"/>
    <col min="8452" max="8452" width="7.7109375" style="69" customWidth="1"/>
    <col min="8453" max="8702" width="9.140625" style="69"/>
    <col min="8703" max="8703" width="7.7109375" style="69" customWidth="1"/>
    <col min="8704" max="8704" width="56.85546875" style="69" bestFit="1" customWidth="1"/>
    <col min="8705" max="8707" width="13.28515625" style="69" customWidth="1"/>
    <col min="8708" max="8708" width="7.7109375" style="69" customWidth="1"/>
    <col min="8709" max="8958" width="9.140625" style="69"/>
    <col min="8959" max="8959" width="7.7109375" style="69" customWidth="1"/>
    <col min="8960" max="8960" width="56.85546875" style="69" bestFit="1" customWidth="1"/>
    <col min="8961" max="8963" width="13.28515625" style="69" customWidth="1"/>
    <col min="8964" max="8964" width="7.7109375" style="69" customWidth="1"/>
    <col min="8965" max="9214" width="9.140625" style="69"/>
    <col min="9215" max="9215" width="7.7109375" style="69" customWidth="1"/>
    <col min="9216" max="9216" width="56.85546875" style="69" bestFit="1" customWidth="1"/>
    <col min="9217" max="9219" width="13.28515625" style="69" customWidth="1"/>
    <col min="9220" max="9220" width="7.7109375" style="69" customWidth="1"/>
    <col min="9221" max="9470" width="9.140625" style="69"/>
    <col min="9471" max="9471" width="7.7109375" style="69" customWidth="1"/>
    <col min="9472" max="9472" width="56.85546875" style="69" bestFit="1" customWidth="1"/>
    <col min="9473" max="9475" width="13.28515625" style="69" customWidth="1"/>
    <col min="9476" max="9476" width="7.7109375" style="69" customWidth="1"/>
    <col min="9477" max="9726" width="9.140625" style="69"/>
    <col min="9727" max="9727" width="7.7109375" style="69" customWidth="1"/>
    <col min="9728" max="9728" width="56.85546875" style="69" bestFit="1" customWidth="1"/>
    <col min="9729" max="9731" width="13.28515625" style="69" customWidth="1"/>
    <col min="9732" max="9732" width="7.7109375" style="69" customWidth="1"/>
    <col min="9733" max="9982" width="9.140625" style="69"/>
    <col min="9983" max="9983" width="7.7109375" style="69" customWidth="1"/>
    <col min="9984" max="9984" width="56.85546875" style="69" bestFit="1" customWidth="1"/>
    <col min="9985" max="9987" width="13.28515625" style="69" customWidth="1"/>
    <col min="9988" max="9988" width="7.7109375" style="69" customWidth="1"/>
    <col min="9989" max="10238" width="9.140625" style="69"/>
    <col min="10239" max="10239" width="7.7109375" style="69" customWidth="1"/>
    <col min="10240" max="10240" width="56.85546875" style="69" bestFit="1" customWidth="1"/>
    <col min="10241" max="10243" width="13.28515625" style="69" customWidth="1"/>
    <col min="10244" max="10244" width="7.7109375" style="69" customWidth="1"/>
    <col min="10245" max="10494" width="9.140625" style="69"/>
    <col min="10495" max="10495" width="7.7109375" style="69" customWidth="1"/>
    <col min="10496" max="10496" width="56.85546875" style="69" bestFit="1" customWidth="1"/>
    <col min="10497" max="10499" width="13.28515625" style="69" customWidth="1"/>
    <col min="10500" max="10500" width="7.7109375" style="69" customWidth="1"/>
    <col min="10501" max="10750" width="9.140625" style="69"/>
    <col min="10751" max="10751" width="7.7109375" style="69" customWidth="1"/>
    <col min="10752" max="10752" width="56.85546875" style="69" bestFit="1" customWidth="1"/>
    <col min="10753" max="10755" width="13.28515625" style="69" customWidth="1"/>
    <col min="10756" max="10756" width="7.7109375" style="69" customWidth="1"/>
    <col min="10757" max="11006" width="9.140625" style="69"/>
    <col min="11007" max="11007" width="7.7109375" style="69" customWidth="1"/>
    <col min="11008" max="11008" width="56.85546875" style="69" bestFit="1" customWidth="1"/>
    <col min="11009" max="11011" width="13.28515625" style="69" customWidth="1"/>
    <col min="11012" max="11012" width="7.7109375" style="69" customWidth="1"/>
    <col min="11013" max="11262" width="9.140625" style="69"/>
    <col min="11263" max="11263" width="7.7109375" style="69" customWidth="1"/>
    <col min="11264" max="11264" width="56.85546875" style="69" bestFit="1" customWidth="1"/>
    <col min="11265" max="11267" width="13.28515625" style="69" customWidth="1"/>
    <col min="11268" max="11268" width="7.7109375" style="69" customWidth="1"/>
    <col min="11269" max="11518" width="9.140625" style="69"/>
    <col min="11519" max="11519" width="7.7109375" style="69" customWidth="1"/>
    <col min="11520" max="11520" width="56.85546875" style="69" bestFit="1" customWidth="1"/>
    <col min="11521" max="11523" width="13.28515625" style="69" customWidth="1"/>
    <col min="11524" max="11524" width="7.7109375" style="69" customWidth="1"/>
    <col min="11525" max="11774" width="9.140625" style="69"/>
    <col min="11775" max="11775" width="7.7109375" style="69" customWidth="1"/>
    <col min="11776" max="11776" width="56.85546875" style="69" bestFit="1" customWidth="1"/>
    <col min="11777" max="11779" width="13.28515625" style="69" customWidth="1"/>
    <col min="11780" max="11780" width="7.7109375" style="69" customWidth="1"/>
    <col min="11781" max="12030" width="9.140625" style="69"/>
    <col min="12031" max="12031" width="7.7109375" style="69" customWidth="1"/>
    <col min="12032" max="12032" width="56.85546875" style="69" bestFit="1" customWidth="1"/>
    <col min="12033" max="12035" width="13.28515625" style="69" customWidth="1"/>
    <col min="12036" max="12036" width="7.7109375" style="69" customWidth="1"/>
    <col min="12037" max="12286" width="9.140625" style="69"/>
    <col min="12287" max="12287" width="7.7109375" style="69" customWidth="1"/>
    <col min="12288" max="12288" width="56.85546875" style="69" bestFit="1" customWidth="1"/>
    <col min="12289" max="12291" width="13.28515625" style="69" customWidth="1"/>
    <col min="12292" max="12292" width="7.7109375" style="69" customWidth="1"/>
    <col min="12293" max="12542" width="9.140625" style="69"/>
    <col min="12543" max="12543" width="7.7109375" style="69" customWidth="1"/>
    <col min="12544" max="12544" width="56.85546875" style="69" bestFit="1" customWidth="1"/>
    <col min="12545" max="12547" width="13.28515625" style="69" customWidth="1"/>
    <col min="12548" max="12548" width="7.7109375" style="69" customWidth="1"/>
    <col min="12549" max="12798" width="9.140625" style="69"/>
    <col min="12799" max="12799" width="7.7109375" style="69" customWidth="1"/>
    <col min="12800" max="12800" width="56.85546875" style="69" bestFit="1" customWidth="1"/>
    <col min="12801" max="12803" width="13.28515625" style="69" customWidth="1"/>
    <col min="12804" max="12804" width="7.7109375" style="69" customWidth="1"/>
    <col min="12805" max="13054" width="9.140625" style="69"/>
    <col min="13055" max="13055" width="7.7109375" style="69" customWidth="1"/>
    <col min="13056" max="13056" width="56.85546875" style="69" bestFit="1" customWidth="1"/>
    <col min="13057" max="13059" width="13.28515625" style="69" customWidth="1"/>
    <col min="13060" max="13060" width="7.7109375" style="69" customWidth="1"/>
    <col min="13061" max="13310" width="9.140625" style="69"/>
    <col min="13311" max="13311" width="7.7109375" style="69" customWidth="1"/>
    <col min="13312" max="13312" width="56.85546875" style="69" bestFit="1" customWidth="1"/>
    <col min="13313" max="13315" width="13.28515625" style="69" customWidth="1"/>
    <col min="13316" max="13316" width="7.7109375" style="69" customWidth="1"/>
    <col min="13317" max="13566" width="9.140625" style="69"/>
    <col min="13567" max="13567" width="7.7109375" style="69" customWidth="1"/>
    <col min="13568" max="13568" width="56.85546875" style="69" bestFit="1" customWidth="1"/>
    <col min="13569" max="13571" width="13.28515625" style="69" customWidth="1"/>
    <col min="13572" max="13572" width="7.7109375" style="69" customWidth="1"/>
    <col min="13573" max="13822" width="9.140625" style="69"/>
    <col min="13823" max="13823" width="7.7109375" style="69" customWidth="1"/>
    <col min="13824" max="13824" width="56.85546875" style="69" bestFit="1" customWidth="1"/>
    <col min="13825" max="13827" width="13.28515625" style="69" customWidth="1"/>
    <col min="13828" max="13828" width="7.7109375" style="69" customWidth="1"/>
    <col min="13829" max="14078" width="9.140625" style="69"/>
    <col min="14079" max="14079" width="7.7109375" style="69" customWidth="1"/>
    <col min="14080" max="14080" width="56.85546875" style="69" bestFit="1" customWidth="1"/>
    <col min="14081" max="14083" width="13.28515625" style="69" customWidth="1"/>
    <col min="14084" max="14084" width="7.7109375" style="69" customWidth="1"/>
    <col min="14085" max="14334" width="9.140625" style="69"/>
    <col min="14335" max="14335" width="7.7109375" style="69" customWidth="1"/>
    <col min="14336" max="14336" width="56.85546875" style="69" bestFit="1" customWidth="1"/>
    <col min="14337" max="14339" width="13.28515625" style="69" customWidth="1"/>
    <col min="14340" max="14340" width="7.7109375" style="69" customWidth="1"/>
    <col min="14341" max="14590" width="9.140625" style="69"/>
    <col min="14591" max="14591" width="7.7109375" style="69" customWidth="1"/>
    <col min="14592" max="14592" width="56.85546875" style="69" bestFit="1" customWidth="1"/>
    <col min="14593" max="14595" width="13.28515625" style="69" customWidth="1"/>
    <col min="14596" max="14596" width="7.7109375" style="69" customWidth="1"/>
    <col min="14597" max="14846" width="9.140625" style="69"/>
    <col min="14847" max="14847" width="7.7109375" style="69" customWidth="1"/>
    <col min="14848" max="14848" width="56.85546875" style="69" bestFit="1" customWidth="1"/>
    <col min="14849" max="14851" width="13.28515625" style="69" customWidth="1"/>
    <col min="14852" max="14852" width="7.7109375" style="69" customWidth="1"/>
    <col min="14853" max="15102" width="9.140625" style="69"/>
    <col min="15103" max="15103" width="7.7109375" style="69" customWidth="1"/>
    <col min="15104" max="15104" width="56.85546875" style="69" bestFit="1" customWidth="1"/>
    <col min="15105" max="15107" width="13.28515625" style="69" customWidth="1"/>
    <col min="15108" max="15108" width="7.7109375" style="69" customWidth="1"/>
    <col min="15109" max="15358" width="9.140625" style="69"/>
    <col min="15359" max="15359" width="7.7109375" style="69" customWidth="1"/>
    <col min="15360" max="15360" width="56.85546875" style="69" bestFit="1" customWidth="1"/>
    <col min="15361" max="15363" width="13.28515625" style="69" customWidth="1"/>
    <col min="15364" max="15364" width="7.7109375" style="69" customWidth="1"/>
    <col min="15365" max="15614" width="9.140625" style="69"/>
    <col min="15615" max="15615" width="7.7109375" style="69" customWidth="1"/>
    <col min="15616" max="15616" width="56.85546875" style="69" bestFit="1" customWidth="1"/>
    <col min="15617" max="15619" width="13.28515625" style="69" customWidth="1"/>
    <col min="15620" max="15620" width="7.7109375" style="69" customWidth="1"/>
    <col min="15621" max="15870" width="9.140625" style="69"/>
    <col min="15871" max="15871" width="7.7109375" style="69" customWidth="1"/>
    <col min="15872" max="15872" width="56.85546875" style="69" bestFit="1" customWidth="1"/>
    <col min="15873" max="15875" width="13.28515625" style="69" customWidth="1"/>
    <col min="15876" max="15876" width="7.7109375" style="69" customWidth="1"/>
    <col min="15877" max="16126" width="9.140625" style="69"/>
    <col min="16127" max="16127" width="7.7109375" style="69" customWidth="1"/>
    <col min="16128" max="16128" width="56.85546875" style="69" bestFit="1" customWidth="1"/>
    <col min="16129" max="16131" width="13.28515625" style="69" customWidth="1"/>
    <col min="16132" max="16132" width="7.7109375" style="69" customWidth="1"/>
    <col min="16133" max="16384" width="9.140625" style="69"/>
  </cols>
  <sheetData>
    <row r="1" spans="1:10" ht="15.95" customHeight="1">
      <c r="A1" s="365" t="s">
        <v>107</v>
      </c>
      <c r="B1" s="365"/>
      <c r="C1" s="365"/>
      <c r="D1" s="365"/>
      <c r="E1" s="365"/>
    </row>
    <row r="2" spans="1:10" ht="15.95" customHeight="1" thickBot="1">
      <c r="A2" s="364"/>
      <c r="B2" s="364"/>
      <c r="D2" s="245"/>
      <c r="E2" s="70" t="s">
        <v>376</v>
      </c>
    </row>
    <row r="3" spans="1:10" ht="38.1" customHeight="1" thickBot="1">
      <c r="A3" s="71" t="s">
        <v>110</v>
      </c>
      <c r="B3" s="72" t="s">
        <v>111</v>
      </c>
      <c r="C3" s="72" t="s">
        <v>428</v>
      </c>
      <c r="D3" s="72" t="s">
        <v>429</v>
      </c>
      <c r="E3" s="72" t="s">
        <v>430</v>
      </c>
    </row>
    <row r="4" spans="1:10" s="77" customFormat="1" ht="12" customHeight="1" thickBot="1">
      <c r="A4" s="58">
        <v>1</v>
      </c>
      <c r="B4" s="108">
        <v>2</v>
      </c>
      <c r="C4" s="108">
        <v>3</v>
      </c>
      <c r="D4" s="108">
        <v>4</v>
      </c>
      <c r="E4" s="247">
        <v>5</v>
      </c>
    </row>
    <row r="5" spans="1:10" s="80" customFormat="1" ht="12" customHeight="1" thickBot="1">
      <c r="A5" s="78" t="s">
        <v>4</v>
      </c>
      <c r="B5" s="79" t="s">
        <v>363</v>
      </c>
      <c r="C5" s="248">
        <v>131297313.40000001</v>
      </c>
      <c r="D5" s="248">
        <v>132610286.53400001</v>
      </c>
      <c r="E5" s="249">
        <v>133936389.39934</v>
      </c>
      <c r="G5" s="80">
        <f>'1.1.sz.mell.'!C5</f>
        <v>0</v>
      </c>
    </row>
    <row r="6" spans="1:10" s="80" customFormat="1" ht="12" customHeight="1" thickBot="1">
      <c r="A6" s="78" t="s">
        <v>10</v>
      </c>
      <c r="B6" s="89" t="s">
        <v>246</v>
      </c>
      <c r="C6" s="248">
        <v>0</v>
      </c>
      <c r="D6" s="248">
        <v>0</v>
      </c>
      <c r="E6" s="249">
        <v>0</v>
      </c>
      <c r="G6" s="80">
        <f>'1.1.sz.mell.'!C6</f>
        <v>129997340</v>
      </c>
      <c r="H6" s="80">
        <f t="shared" ref="H6:J6" si="0">G6*1.01</f>
        <v>131297313.40000001</v>
      </c>
      <c r="I6" s="80">
        <f t="shared" si="0"/>
        <v>132610286.53400001</v>
      </c>
      <c r="J6" s="80">
        <f t="shared" si="0"/>
        <v>133936389.39934</v>
      </c>
    </row>
    <row r="7" spans="1:10" s="80" customFormat="1" ht="12" customHeight="1" thickBot="1">
      <c r="A7" s="78" t="s">
        <v>20</v>
      </c>
      <c r="B7" s="79" t="s">
        <v>291</v>
      </c>
      <c r="C7" s="248">
        <v>97545800</v>
      </c>
      <c r="D7" s="248">
        <v>98521258</v>
      </c>
      <c r="E7" s="249">
        <v>99506470.579999998</v>
      </c>
      <c r="G7" s="80">
        <f>'1.1.sz.mell.'!C13</f>
        <v>0</v>
      </c>
      <c r="H7" s="80">
        <f t="shared" ref="H7:J7" si="1">G7*1.01</f>
        <v>0</v>
      </c>
      <c r="I7" s="80">
        <f t="shared" si="1"/>
        <v>0</v>
      </c>
      <c r="J7" s="80">
        <f t="shared" si="1"/>
        <v>0</v>
      </c>
    </row>
    <row r="8" spans="1:10" s="80" customFormat="1" ht="12" customHeight="1" thickBot="1">
      <c r="A8" s="78" t="s">
        <v>22</v>
      </c>
      <c r="B8" s="79" t="s">
        <v>68</v>
      </c>
      <c r="C8" s="248"/>
      <c r="D8" s="248"/>
      <c r="E8" s="249"/>
      <c r="G8" s="80">
        <f>'1.1.sz.mell.'!C27</f>
        <v>96580000</v>
      </c>
      <c r="H8" s="80">
        <f t="shared" ref="H8:J8" si="2">G8*1.01</f>
        <v>97545800</v>
      </c>
      <c r="I8" s="80">
        <f t="shared" si="2"/>
        <v>98521258</v>
      </c>
      <c r="J8" s="80">
        <f t="shared" si="2"/>
        <v>99506470.579999998</v>
      </c>
    </row>
    <row r="9" spans="1:10" s="80" customFormat="1" ht="12" customHeight="1" thickBot="1">
      <c r="A9" s="78" t="s">
        <v>29</v>
      </c>
      <c r="B9" s="79" t="s">
        <v>294</v>
      </c>
      <c r="C9" s="248"/>
      <c r="D9" s="248"/>
      <c r="E9" s="249"/>
      <c r="G9" s="80">
        <f>'1.1.sz.mell.'!C38</f>
        <v>0</v>
      </c>
      <c r="H9" s="80">
        <f t="shared" ref="H9:J9" si="3">G9*1.01</f>
        <v>0</v>
      </c>
      <c r="I9" s="80">
        <f t="shared" si="3"/>
        <v>0</v>
      </c>
      <c r="J9" s="80">
        <f t="shared" si="3"/>
        <v>0</v>
      </c>
    </row>
    <row r="10" spans="1:10" s="80" customFormat="1" ht="12" customHeight="1" thickBot="1">
      <c r="A10" s="78" t="s">
        <v>37</v>
      </c>
      <c r="B10" s="79" t="s">
        <v>364</v>
      </c>
      <c r="C10" s="248"/>
      <c r="D10" s="248"/>
      <c r="E10" s="249"/>
      <c r="G10" s="80">
        <f>'1.1.sz.mell.'!C44</f>
        <v>0</v>
      </c>
      <c r="H10" s="80">
        <f t="shared" ref="H10:J10" si="4">G10*1.01</f>
        <v>0</v>
      </c>
      <c r="I10" s="80">
        <f t="shared" si="4"/>
        <v>0</v>
      </c>
      <c r="J10" s="80">
        <f t="shared" si="4"/>
        <v>0</v>
      </c>
    </row>
    <row r="11" spans="1:10" s="80" customFormat="1" ht="12" customHeight="1" thickBot="1">
      <c r="A11" s="78" t="s">
        <v>39</v>
      </c>
      <c r="B11" s="89" t="s">
        <v>365</v>
      </c>
      <c r="C11" s="248"/>
      <c r="D11" s="248"/>
      <c r="E11" s="249"/>
      <c r="G11" s="80">
        <f>'1.1.sz.mell.'!C49</f>
        <v>0</v>
      </c>
      <c r="H11" s="80">
        <f t="shared" ref="H11:J11" si="5">G11*1.01</f>
        <v>0</v>
      </c>
      <c r="I11" s="80">
        <f t="shared" si="5"/>
        <v>0</v>
      </c>
      <c r="J11" s="80">
        <f t="shared" si="5"/>
        <v>0</v>
      </c>
    </row>
    <row r="12" spans="1:10" s="80" customFormat="1" ht="12" customHeight="1" thickBot="1">
      <c r="A12" s="78" t="s">
        <v>41</v>
      </c>
      <c r="B12" s="79" t="s">
        <v>366</v>
      </c>
      <c r="C12" s="250">
        <f>+C5+C6+C7+C8+C9+C10+C11</f>
        <v>228843113.40000001</v>
      </c>
      <c r="D12" s="250">
        <f>+D5+D6+D7+D8+D9+D10+D11</f>
        <v>231131544.53400001</v>
      </c>
      <c r="E12" s="66">
        <f>+E5+E6+E7+E8+E9+E10+E11</f>
        <v>233442859.97934002</v>
      </c>
      <c r="H12" s="80">
        <f t="shared" ref="H12:J12" si="6">G12*1.01</f>
        <v>0</v>
      </c>
      <c r="I12" s="80">
        <f t="shared" si="6"/>
        <v>0</v>
      </c>
      <c r="J12" s="80">
        <f t="shared" si="6"/>
        <v>0</v>
      </c>
    </row>
    <row r="13" spans="1:10" s="80" customFormat="1" ht="12" customHeight="1" thickBot="1">
      <c r="A13" s="78" t="s">
        <v>43</v>
      </c>
      <c r="B13" s="79" t="s">
        <v>367</v>
      </c>
      <c r="C13" s="251">
        <v>21314688.029999971</v>
      </c>
      <c r="D13" s="251">
        <v>21527833.410299957</v>
      </c>
      <c r="E13" s="219">
        <v>21743110.244402945</v>
      </c>
      <c r="G13" s="80">
        <f>'1.1.sz.mell.'!C77</f>
        <v>24140746</v>
      </c>
      <c r="H13" s="80">
        <f t="shared" ref="H13:J13" si="7">G13*1.01</f>
        <v>24382153.460000001</v>
      </c>
      <c r="I13" s="80">
        <f t="shared" si="7"/>
        <v>24625974.994600002</v>
      </c>
      <c r="J13" s="80">
        <f t="shared" si="7"/>
        <v>24872234.744546004</v>
      </c>
    </row>
    <row r="14" spans="1:10" s="80" customFormat="1" ht="12" customHeight="1" thickBot="1">
      <c r="A14" s="78" t="s">
        <v>51</v>
      </c>
      <c r="B14" s="79" t="s">
        <v>368</v>
      </c>
      <c r="C14" s="250">
        <f>+C12+C13</f>
        <v>250157801.42999998</v>
      </c>
      <c r="D14" s="250">
        <f>+D12+D13</f>
        <v>252659377.94429997</v>
      </c>
      <c r="E14" s="252">
        <f>+E12+E13</f>
        <v>255185970.22374296</v>
      </c>
    </row>
    <row r="15" spans="1:10" s="80" customFormat="1" ht="12" customHeight="1">
      <c r="A15" s="253"/>
      <c r="B15" s="254"/>
      <c r="C15" s="255"/>
      <c r="D15" s="256"/>
      <c r="E15" s="257"/>
      <c r="G15" s="273"/>
      <c r="H15" s="273">
        <f>C27-C14</f>
        <v>0</v>
      </c>
      <c r="I15" s="273">
        <f t="shared" ref="I15:J15" si="8">D27-D14</f>
        <v>0</v>
      </c>
      <c r="J15" s="273">
        <f t="shared" si="8"/>
        <v>0</v>
      </c>
    </row>
    <row r="16" spans="1:10" s="80" customFormat="1" ht="12" customHeight="1">
      <c r="A16" s="365" t="s">
        <v>225</v>
      </c>
      <c r="B16" s="365"/>
      <c r="C16" s="365"/>
      <c r="D16" s="365"/>
      <c r="E16" s="365"/>
    </row>
    <row r="17" spans="1:10" s="80" customFormat="1" ht="12" customHeight="1" thickBot="1">
      <c r="A17" s="366" t="s">
        <v>226</v>
      </c>
      <c r="B17" s="366"/>
      <c r="C17" s="129"/>
      <c r="D17" s="245"/>
      <c r="E17" s="70" t="s">
        <v>376</v>
      </c>
    </row>
    <row r="18" spans="1:10" s="80" customFormat="1" ht="24" customHeight="1" thickBot="1">
      <c r="A18" s="71" t="s">
        <v>325</v>
      </c>
      <c r="B18" s="72" t="s">
        <v>227</v>
      </c>
      <c r="C18" s="72" t="str">
        <f>+C3</f>
        <v>2019. évi</v>
      </c>
      <c r="D18" s="72" t="str">
        <f>+D3</f>
        <v>2020. évi</v>
      </c>
      <c r="E18" s="246" t="str">
        <f>+E3</f>
        <v>2021. évi</v>
      </c>
      <c r="F18" s="258"/>
    </row>
    <row r="19" spans="1:10" s="80" customFormat="1" ht="12" customHeight="1" thickBot="1">
      <c r="A19" s="74">
        <v>1</v>
      </c>
      <c r="B19" s="75">
        <v>2</v>
      </c>
      <c r="C19" s="75">
        <v>3</v>
      </c>
      <c r="D19" s="75">
        <v>4</v>
      </c>
      <c r="E19" s="259">
        <v>5</v>
      </c>
      <c r="F19" s="258"/>
    </row>
    <row r="20" spans="1:10" s="80" customFormat="1" ht="15" customHeight="1" thickBot="1">
      <c r="A20" s="78" t="s">
        <v>4</v>
      </c>
      <c r="B20" s="119" t="s">
        <v>369</v>
      </c>
      <c r="C20" s="248">
        <v>250157651.42999998</v>
      </c>
      <c r="D20" s="248">
        <v>252659227.94429997</v>
      </c>
      <c r="E20" s="100">
        <v>255185820.22374296</v>
      </c>
      <c r="F20" s="258"/>
      <c r="G20" s="80">
        <f>'1.1.sz.mell.'!C84+'1.1.sz.mell.'!C96</f>
        <v>248913086</v>
      </c>
      <c r="H20" s="80">
        <f>G20*1.005</f>
        <v>250157651.42999998</v>
      </c>
      <c r="I20" s="80">
        <f t="shared" ref="I20:J20" si="9">H20*1.01</f>
        <v>252659227.94429997</v>
      </c>
      <c r="J20" s="80">
        <f t="shared" si="9"/>
        <v>255185820.22374296</v>
      </c>
    </row>
    <row r="21" spans="1:10" ht="12" customHeight="1" thickBot="1">
      <c r="A21" s="260" t="s">
        <v>10</v>
      </c>
      <c r="B21" s="261" t="s">
        <v>370</v>
      </c>
      <c r="C21" s="262">
        <f>+C22+C23+C24</f>
        <v>150</v>
      </c>
      <c r="D21" s="262">
        <f>+D22+D23+D24</f>
        <v>150</v>
      </c>
      <c r="E21" s="263">
        <f>+E22+E23+E24</f>
        <v>150</v>
      </c>
      <c r="H21" s="80">
        <f t="shared" ref="H21:J21" si="10">G21*1.01</f>
        <v>0</v>
      </c>
      <c r="I21" s="80">
        <f t="shared" si="10"/>
        <v>0</v>
      </c>
      <c r="J21" s="80">
        <f t="shared" si="10"/>
        <v>0</v>
      </c>
    </row>
    <row r="22" spans="1:10" ht="12" customHeight="1">
      <c r="A22" s="81" t="s">
        <v>12</v>
      </c>
      <c r="B22" s="19" t="s">
        <v>61</v>
      </c>
      <c r="C22" s="264">
        <v>150</v>
      </c>
      <c r="D22" s="264">
        <v>150</v>
      </c>
      <c r="E22" s="265">
        <v>150</v>
      </c>
      <c r="G22" s="69">
        <f>'1.1.sz.mell.'!C91</f>
        <v>1805000</v>
      </c>
      <c r="H22" s="80">
        <f t="shared" ref="H22:J22" si="11">G22*1.01</f>
        <v>1823050</v>
      </c>
      <c r="I22" s="80">
        <f t="shared" si="11"/>
        <v>1841280.5</v>
      </c>
      <c r="J22" s="80">
        <f t="shared" si="11"/>
        <v>1859693.3049999999</v>
      </c>
    </row>
    <row r="23" spans="1:10" ht="12" customHeight="1">
      <c r="A23" s="81" t="s">
        <v>14</v>
      </c>
      <c r="B23" s="120" t="s">
        <v>62</v>
      </c>
      <c r="C23" s="266"/>
      <c r="D23" s="266"/>
      <c r="E23" s="62"/>
    </row>
    <row r="24" spans="1:10" ht="12" customHeight="1" thickBot="1">
      <c r="A24" s="81" t="s">
        <v>16</v>
      </c>
      <c r="B24" s="121" t="s">
        <v>233</v>
      </c>
      <c r="C24" s="266"/>
      <c r="D24" s="266"/>
      <c r="E24" s="62"/>
    </row>
    <row r="25" spans="1:10" ht="12" customHeight="1" thickBot="1">
      <c r="A25" s="78" t="s">
        <v>20</v>
      </c>
      <c r="B25" s="24" t="s">
        <v>371</v>
      </c>
      <c r="C25" s="267">
        <f>+C20+C21</f>
        <v>250157801.42999998</v>
      </c>
      <c r="D25" s="267">
        <f>+D20+D21</f>
        <v>252659377.94429997</v>
      </c>
      <c r="E25" s="268">
        <f>+E20+E21</f>
        <v>255185970.22374296</v>
      </c>
    </row>
    <row r="26" spans="1:10" ht="15" customHeight="1" thickBot="1">
      <c r="A26" s="78" t="s">
        <v>22</v>
      </c>
      <c r="B26" s="24" t="s">
        <v>372</v>
      </c>
      <c r="C26" s="269"/>
      <c r="D26" s="269"/>
      <c r="E26" s="270"/>
      <c r="F26" s="125"/>
      <c r="G26" s="69">
        <f>'1.1.sz.mell.'!C121</f>
        <v>0</v>
      </c>
    </row>
    <row r="27" spans="1:10" s="80" customFormat="1" ht="12.95" customHeight="1" thickBot="1">
      <c r="A27" s="126" t="s">
        <v>29</v>
      </c>
      <c r="B27" s="127" t="s">
        <v>373</v>
      </c>
      <c r="C27" s="271">
        <f>+C25+C26</f>
        <v>250157801.42999998</v>
      </c>
      <c r="D27" s="271">
        <f>+D25+D26</f>
        <v>252659377.94429997</v>
      </c>
      <c r="E27" s="272">
        <f>+E25+E26</f>
        <v>255185970.22374296</v>
      </c>
      <c r="G27" s="273"/>
    </row>
    <row r="28" spans="1:10">
      <c r="C28" s="128"/>
    </row>
    <row r="29" spans="1:10">
      <c r="C29" s="128"/>
    </row>
    <row r="30" spans="1:10">
      <c r="C30" s="128"/>
    </row>
    <row r="31" spans="1:10" ht="16.5" customHeight="1">
      <c r="C31" s="325"/>
      <c r="D31" s="325"/>
      <c r="E31" s="325"/>
    </row>
    <row r="32" spans="1:10">
      <c r="C32" s="128"/>
    </row>
    <row r="33" spans="3:6">
      <c r="C33" s="128"/>
    </row>
    <row r="34" spans="3:6" s="128" customFormat="1">
      <c r="F34" s="69"/>
    </row>
    <row r="35" spans="3:6" s="128" customFormat="1">
      <c r="F35" s="69"/>
    </row>
    <row r="36" spans="3:6" s="128" customFormat="1">
      <c r="F36" s="69"/>
    </row>
    <row r="37" spans="3:6" s="128" customFormat="1">
      <c r="F37" s="69"/>
    </row>
    <row r="38" spans="3:6" s="128" customFormat="1">
      <c r="F38" s="69"/>
    </row>
    <row r="39" spans="3:6" s="128" customFormat="1">
      <c r="F39" s="69"/>
    </row>
    <row r="40" spans="3:6" s="128" customFormat="1">
      <c r="F40" s="69"/>
    </row>
  </sheetData>
  <mergeCells count="4">
    <mergeCell ref="A1:E1"/>
    <mergeCell ref="A2:B2"/>
    <mergeCell ref="A16:E16"/>
    <mergeCell ref="A17:B1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CE,Félkövér"&amp;12VÖLGYSÉGI ÖNKORMÁNYZATOK TÁRSULÁSA
2017. ÉVI KÖLTSÉGVETÉSI ÉVET KÖVETŐ 3 ÉV
 TERVEZETT BEVÉTELEI, KIADÁSAI&amp;R&amp;"Times New Roman CE,Félkövér dőlt" 5.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AB33"/>
  <sheetViews>
    <sheetView workbookViewId="0">
      <selection activeCell="Q1" sqref="Q1:T1048576"/>
    </sheetView>
  </sheetViews>
  <sheetFormatPr defaultRowHeight="15.75"/>
  <cols>
    <col min="1" max="1" width="4.140625" style="191" customWidth="1"/>
    <col min="2" max="2" width="24.7109375" style="190" customWidth="1"/>
    <col min="3" max="4" width="8.7109375" style="190" bestFit="1" customWidth="1"/>
    <col min="5" max="5" width="9.28515625" style="190" bestFit="1" customWidth="1"/>
    <col min="6" max="8" width="8.7109375" style="190" bestFit="1" customWidth="1"/>
    <col min="9" max="9" width="9.28515625" style="190" bestFit="1" customWidth="1"/>
    <col min="10" max="14" width="8.7109375" style="190" bestFit="1" customWidth="1"/>
    <col min="15" max="15" width="10.42578125" style="191" bestFit="1" customWidth="1"/>
    <col min="16" max="16" width="9.140625" style="190"/>
    <col min="17" max="17" width="11.28515625" style="339" hidden="1" customWidth="1"/>
    <col min="18" max="18" width="12.42578125" style="339" hidden="1" customWidth="1"/>
    <col min="19" max="20" width="0" style="339" hidden="1" customWidth="1"/>
    <col min="21" max="28" width="9.140625" style="339"/>
    <col min="29" max="256" width="9.140625" style="190"/>
    <col min="257" max="257" width="4.140625" style="190" customWidth="1"/>
    <col min="258" max="258" width="24.7109375" style="190" customWidth="1"/>
    <col min="259" max="260" width="7.7109375" style="190" customWidth="1"/>
    <col min="261" max="261" width="8.140625" style="190" customWidth="1"/>
    <col min="262" max="262" width="7.5703125" style="190" customWidth="1"/>
    <col min="263" max="263" width="7.42578125" style="190" customWidth="1"/>
    <col min="264" max="264" width="7.5703125" style="190" customWidth="1"/>
    <col min="265" max="265" width="7" style="190" customWidth="1"/>
    <col min="266" max="270" width="8.140625" style="190" customWidth="1"/>
    <col min="271" max="271" width="10.85546875" style="190" customWidth="1"/>
    <col min="272" max="512" width="9.140625" style="190"/>
    <col min="513" max="513" width="4.140625" style="190" customWidth="1"/>
    <col min="514" max="514" width="24.7109375" style="190" customWidth="1"/>
    <col min="515" max="516" width="7.7109375" style="190" customWidth="1"/>
    <col min="517" max="517" width="8.140625" style="190" customWidth="1"/>
    <col min="518" max="518" width="7.5703125" style="190" customWidth="1"/>
    <col min="519" max="519" width="7.42578125" style="190" customWidth="1"/>
    <col min="520" max="520" width="7.5703125" style="190" customWidth="1"/>
    <col min="521" max="521" width="7" style="190" customWidth="1"/>
    <col min="522" max="526" width="8.140625" style="190" customWidth="1"/>
    <col min="527" max="527" width="10.85546875" style="190" customWidth="1"/>
    <col min="528" max="768" width="9.140625" style="190"/>
    <col min="769" max="769" width="4.140625" style="190" customWidth="1"/>
    <col min="770" max="770" width="24.7109375" style="190" customWidth="1"/>
    <col min="771" max="772" width="7.7109375" style="190" customWidth="1"/>
    <col min="773" max="773" width="8.140625" style="190" customWidth="1"/>
    <col min="774" max="774" width="7.5703125" style="190" customWidth="1"/>
    <col min="775" max="775" width="7.42578125" style="190" customWidth="1"/>
    <col min="776" max="776" width="7.5703125" style="190" customWidth="1"/>
    <col min="777" max="777" width="7" style="190" customWidth="1"/>
    <col min="778" max="782" width="8.140625" style="190" customWidth="1"/>
    <col min="783" max="783" width="10.85546875" style="190" customWidth="1"/>
    <col min="784" max="1024" width="9.140625" style="190"/>
    <col min="1025" max="1025" width="4.140625" style="190" customWidth="1"/>
    <col min="1026" max="1026" width="24.7109375" style="190" customWidth="1"/>
    <col min="1027" max="1028" width="7.7109375" style="190" customWidth="1"/>
    <col min="1029" max="1029" width="8.140625" style="190" customWidth="1"/>
    <col min="1030" max="1030" width="7.5703125" style="190" customWidth="1"/>
    <col min="1031" max="1031" width="7.42578125" style="190" customWidth="1"/>
    <col min="1032" max="1032" width="7.5703125" style="190" customWidth="1"/>
    <col min="1033" max="1033" width="7" style="190" customWidth="1"/>
    <col min="1034" max="1038" width="8.140625" style="190" customWidth="1"/>
    <col min="1039" max="1039" width="10.85546875" style="190" customWidth="1"/>
    <col min="1040" max="1280" width="9.140625" style="190"/>
    <col min="1281" max="1281" width="4.140625" style="190" customWidth="1"/>
    <col min="1282" max="1282" width="24.7109375" style="190" customWidth="1"/>
    <col min="1283" max="1284" width="7.7109375" style="190" customWidth="1"/>
    <col min="1285" max="1285" width="8.140625" style="190" customWidth="1"/>
    <col min="1286" max="1286" width="7.5703125" style="190" customWidth="1"/>
    <col min="1287" max="1287" width="7.42578125" style="190" customWidth="1"/>
    <col min="1288" max="1288" width="7.5703125" style="190" customWidth="1"/>
    <col min="1289" max="1289" width="7" style="190" customWidth="1"/>
    <col min="1290" max="1294" width="8.140625" style="190" customWidth="1"/>
    <col min="1295" max="1295" width="10.85546875" style="190" customWidth="1"/>
    <col min="1296" max="1536" width="9.140625" style="190"/>
    <col min="1537" max="1537" width="4.140625" style="190" customWidth="1"/>
    <col min="1538" max="1538" width="24.7109375" style="190" customWidth="1"/>
    <col min="1539" max="1540" width="7.7109375" style="190" customWidth="1"/>
    <col min="1541" max="1541" width="8.140625" style="190" customWidth="1"/>
    <col min="1542" max="1542" width="7.5703125" style="190" customWidth="1"/>
    <col min="1543" max="1543" width="7.42578125" style="190" customWidth="1"/>
    <col min="1544" max="1544" width="7.5703125" style="190" customWidth="1"/>
    <col min="1545" max="1545" width="7" style="190" customWidth="1"/>
    <col min="1546" max="1550" width="8.140625" style="190" customWidth="1"/>
    <col min="1551" max="1551" width="10.85546875" style="190" customWidth="1"/>
    <col min="1552" max="1792" width="9.140625" style="190"/>
    <col min="1793" max="1793" width="4.140625" style="190" customWidth="1"/>
    <col min="1794" max="1794" width="24.7109375" style="190" customWidth="1"/>
    <col min="1795" max="1796" width="7.7109375" style="190" customWidth="1"/>
    <col min="1797" max="1797" width="8.140625" style="190" customWidth="1"/>
    <col min="1798" max="1798" width="7.5703125" style="190" customWidth="1"/>
    <col min="1799" max="1799" width="7.42578125" style="190" customWidth="1"/>
    <col min="1800" max="1800" width="7.5703125" style="190" customWidth="1"/>
    <col min="1801" max="1801" width="7" style="190" customWidth="1"/>
    <col min="1802" max="1806" width="8.140625" style="190" customWidth="1"/>
    <col min="1807" max="1807" width="10.85546875" style="190" customWidth="1"/>
    <col min="1808" max="2048" width="9.140625" style="190"/>
    <col min="2049" max="2049" width="4.140625" style="190" customWidth="1"/>
    <col min="2050" max="2050" width="24.7109375" style="190" customWidth="1"/>
    <col min="2051" max="2052" width="7.7109375" style="190" customWidth="1"/>
    <col min="2053" max="2053" width="8.140625" style="190" customWidth="1"/>
    <col min="2054" max="2054" width="7.5703125" style="190" customWidth="1"/>
    <col min="2055" max="2055" width="7.42578125" style="190" customWidth="1"/>
    <col min="2056" max="2056" width="7.5703125" style="190" customWidth="1"/>
    <col min="2057" max="2057" width="7" style="190" customWidth="1"/>
    <col min="2058" max="2062" width="8.140625" style="190" customWidth="1"/>
    <col min="2063" max="2063" width="10.85546875" style="190" customWidth="1"/>
    <col min="2064" max="2304" width="9.140625" style="190"/>
    <col min="2305" max="2305" width="4.140625" style="190" customWidth="1"/>
    <col min="2306" max="2306" width="24.7109375" style="190" customWidth="1"/>
    <col min="2307" max="2308" width="7.7109375" style="190" customWidth="1"/>
    <col min="2309" max="2309" width="8.140625" style="190" customWidth="1"/>
    <col min="2310" max="2310" width="7.5703125" style="190" customWidth="1"/>
    <col min="2311" max="2311" width="7.42578125" style="190" customWidth="1"/>
    <col min="2312" max="2312" width="7.5703125" style="190" customWidth="1"/>
    <col min="2313" max="2313" width="7" style="190" customWidth="1"/>
    <col min="2314" max="2318" width="8.140625" style="190" customWidth="1"/>
    <col min="2319" max="2319" width="10.85546875" style="190" customWidth="1"/>
    <col min="2320" max="2560" width="9.140625" style="190"/>
    <col min="2561" max="2561" width="4.140625" style="190" customWidth="1"/>
    <col min="2562" max="2562" width="24.7109375" style="190" customWidth="1"/>
    <col min="2563" max="2564" width="7.7109375" style="190" customWidth="1"/>
    <col min="2565" max="2565" width="8.140625" style="190" customWidth="1"/>
    <col min="2566" max="2566" width="7.5703125" style="190" customWidth="1"/>
    <col min="2567" max="2567" width="7.42578125" style="190" customWidth="1"/>
    <col min="2568" max="2568" width="7.5703125" style="190" customWidth="1"/>
    <col min="2569" max="2569" width="7" style="190" customWidth="1"/>
    <col min="2570" max="2574" width="8.140625" style="190" customWidth="1"/>
    <col min="2575" max="2575" width="10.85546875" style="190" customWidth="1"/>
    <col min="2576" max="2816" width="9.140625" style="190"/>
    <col min="2817" max="2817" width="4.140625" style="190" customWidth="1"/>
    <col min="2818" max="2818" width="24.7109375" style="190" customWidth="1"/>
    <col min="2819" max="2820" width="7.7109375" style="190" customWidth="1"/>
    <col min="2821" max="2821" width="8.140625" style="190" customWidth="1"/>
    <col min="2822" max="2822" width="7.5703125" style="190" customWidth="1"/>
    <col min="2823" max="2823" width="7.42578125" style="190" customWidth="1"/>
    <col min="2824" max="2824" width="7.5703125" style="190" customWidth="1"/>
    <col min="2825" max="2825" width="7" style="190" customWidth="1"/>
    <col min="2826" max="2830" width="8.140625" style="190" customWidth="1"/>
    <col min="2831" max="2831" width="10.85546875" style="190" customWidth="1"/>
    <col min="2832" max="3072" width="9.140625" style="190"/>
    <col min="3073" max="3073" width="4.140625" style="190" customWidth="1"/>
    <col min="3074" max="3074" width="24.7109375" style="190" customWidth="1"/>
    <col min="3075" max="3076" width="7.7109375" style="190" customWidth="1"/>
    <col min="3077" max="3077" width="8.140625" style="190" customWidth="1"/>
    <col min="3078" max="3078" width="7.5703125" style="190" customWidth="1"/>
    <col min="3079" max="3079" width="7.42578125" style="190" customWidth="1"/>
    <col min="3080" max="3080" width="7.5703125" style="190" customWidth="1"/>
    <col min="3081" max="3081" width="7" style="190" customWidth="1"/>
    <col min="3082" max="3086" width="8.140625" style="190" customWidth="1"/>
    <col min="3087" max="3087" width="10.85546875" style="190" customWidth="1"/>
    <col min="3088" max="3328" width="9.140625" style="190"/>
    <col min="3329" max="3329" width="4.140625" style="190" customWidth="1"/>
    <col min="3330" max="3330" width="24.7109375" style="190" customWidth="1"/>
    <col min="3331" max="3332" width="7.7109375" style="190" customWidth="1"/>
    <col min="3333" max="3333" width="8.140625" style="190" customWidth="1"/>
    <col min="3334" max="3334" width="7.5703125" style="190" customWidth="1"/>
    <col min="3335" max="3335" width="7.42578125" style="190" customWidth="1"/>
    <col min="3336" max="3336" width="7.5703125" style="190" customWidth="1"/>
    <col min="3337" max="3337" width="7" style="190" customWidth="1"/>
    <col min="3338" max="3342" width="8.140625" style="190" customWidth="1"/>
    <col min="3343" max="3343" width="10.85546875" style="190" customWidth="1"/>
    <col min="3344" max="3584" width="9.140625" style="190"/>
    <col min="3585" max="3585" width="4.140625" style="190" customWidth="1"/>
    <col min="3586" max="3586" width="24.7109375" style="190" customWidth="1"/>
    <col min="3587" max="3588" width="7.7109375" style="190" customWidth="1"/>
    <col min="3589" max="3589" width="8.140625" style="190" customWidth="1"/>
    <col min="3590" max="3590" width="7.5703125" style="190" customWidth="1"/>
    <col min="3591" max="3591" width="7.42578125" style="190" customWidth="1"/>
    <col min="3592" max="3592" width="7.5703125" style="190" customWidth="1"/>
    <col min="3593" max="3593" width="7" style="190" customWidth="1"/>
    <col min="3594" max="3598" width="8.140625" style="190" customWidth="1"/>
    <col min="3599" max="3599" width="10.85546875" style="190" customWidth="1"/>
    <col min="3600" max="3840" width="9.140625" style="190"/>
    <col min="3841" max="3841" width="4.140625" style="190" customWidth="1"/>
    <col min="3842" max="3842" width="24.7109375" style="190" customWidth="1"/>
    <col min="3843" max="3844" width="7.7109375" style="190" customWidth="1"/>
    <col min="3845" max="3845" width="8.140625" style="190" customWidth="1"/>
    <col min="3846" max="3846" width="7.5703125" style="190" customWidth="1"/>
    <col min="3847" max="3847" width="7.42578125" style="190" customWidth="1"/>
    <col min="3848" max="3848" width="7.5703125" style="190" customWidth="1"/>
    <col min="3849" max="3849" width="7" style="190" customWidth="1"/>
    <col min="3850" max="3854" width="8.140625" style="190" customWidth="1"/>
    <col min="3855" max="3855" width="10.85546875" style="190" customWidth="1"/>
    <col min="3856" max="4096" width="9.140625" style="190"/>
    <col min="4097" max="4097" width="4.140625" style="190" customWidth="1"/>
    <col min="4098" max="4098" width="24.7109375" style="190" customWidth="1"/>
    <col min="4099" max="4100" width="7.7109375" style="190" customWidth="1"/>
    <col min="4101" max="4101" width="8.140625" style="190" customWidth="1"/>
    <col min="4102" max="4102" width="7.5703125" style="190" customWidth="1"/>
    <col min="4103" max="4103" width="7.42578125" style="190" customWidth="1"/>
    <col min="4104" max="4104" width="7.5703125" style="190" customWidth="1"/>
    <col min="4105" max="4105" width="7" style="190" customWidth="1"/>
    <col min="4106" max="4110" width="8.140625" style="190" customWidth="1"/>
    <col min="4111" max="4111" width="10.85546875" style="190" customWidth="1"/>
    <col min="4112" max="4352" width="9.140625" style="190"/>
    <col min="4353" max="4353" width="4.140625" style="190" customWidth="1"/>
    <col min="4354" max="4354" width="24.7109375" style="190" customWidth="1"/>
    <col min="4355" max="4356" width="7.7109375" style="190" customWidth="1"/>
    <col min="4357" max="4357" width="8.140625" style="190" customWidth="1"/>
    <col min="4358" max="4358" width="7.5703125" style="190" customWidth="1"/>
    <col min="4359" max="4359" width="7.42578125" style="190" customWidth="1"/>
    <col min="4360" max="4360" width="7.5703125" style="190" customWidth="1"/>
    <col min="4361" max="4361" width="7" style="190" customWidth="1"/>
    <col min="4362" max="4366" width="8.140625" style="190" customWidth="1"/>
    <col min="4367" max="4367" width="10.85546875" style="190" customWidth="1"/>
    <col min="4368" max="4608" width="9.140625" style="190"/>
    <col min="4609" max="4609" width="4.140625" style="190" customWidth="1"/>
    <col min="4610" max="4610" width="24.7109375" style="190" customWidth="1"/>
    <col min="4611" max="4612" width="7.7109375" style="190" customWidth="1"/>
    <col min="4613" max="4613" width="8.140625" style="190" customWidth="1"/>
    <col min="4614" max="4614" width="7.5703125" style="190" customWidth="1"/>
    <col min="4615" max="4615" width="7.42578125" style="190" customWidth="1"/>
    <col min="4616" max="4616" width="7.5703125" style="190" customWidth="1"/>
    <col min="4617" max="4617" width="7" style="190" customWidth="1"/>
    <col min="4618" max="4622" width="8.140625" style="190" customWidth="1"/>
    <col min="4623" max="4623" width="10.85546875" style="190" customWidth="1"/>
    <col min="4624" max="4864" width="9.140625" style="190"/>
    <col min="4865" max="4865" width="4.140625" style="190" customWidth="1"/>
    <col min="4866" max="4866" width="24.7109375" style="190" customWidth="1"/>
    <col min="4867" max="4868" width="7.7109375" style="190" customWidth="1"/>
    <col min="4869" max="4869" width="8.140625" style="190" customWidth="1"/>
    <col min="4870" max="4870" width="7.5703125" style="190" customWidth="1"/>
    <col min="4871" max="4871" width="7.42578125" style="190" customWidth="1"/>
    <col min="4872" max="4872" width="7.5703125" style="190" customWidth="1"/>
    <col min="4873" max="4873" width="7" style="190" customWidth="1"/>
    <col min="4874" max="4878" width="8.140625" style="190" customWidth="1"/>
    <col min="4879" max="4879" width="10.85546875" style="190" customWidth="1"/>
    <col min="4880" max="5120" width="9.140625" style="190"/>
    <col min="5121" max="5121" width="4.140625" style="190" customWidth="1"/>
    <col min="5122" max="5122" width="24.7109375" style="190" customWidth="1"/>
    <col min="5123" max="5124" width="7.7109375" style="190" customWidth="1"/>
    <col min="5125" max="5125" width="8.140625" style="190" customWidth="1"/>
    <col min="5126" max="5126" width="7.5703125" style="190" customWidth="1"/>
    <col min="5127" max="5127" width="7.42578125" style="190" customWidth="1"/>
    <col min="5128" max="5128" width="7.5703125" style="190" customWidth="1"/>
    <col min="5129" max="5129" width="7" style="190" customWidth="1"/>
    <col min="5130" max="5134" width="8.140625" style="190" customWidth="1"/>
    <col min="5135" max="5135" width="10.85546875" style="190" customWidth="1"/>
    <col min="5136" max="5376" width="9.140625" style="190"/>
    <col min="5377" max="5377" width="4.140625" style="190" customWidth="1"/>
    <col min="5378" max="5378" width="24.7109375" style="190" customWidth="1"/>
    <col min="5379" max="5380" width="7.7109375" style="190" customWidth="1"/>
    <col min="5381" max="5381" width="8.140625" style="190" customWidth="1"/>
    <col min="5382" max="5382" width="7.5703125" style="190" customWidth="1"/>
    <col min="5383" max="5383" width="7.42578125" style="190" customWidth="1"/>
    <col min="5384" max="5384" width="7.5703125" style="190" customWidth="1"/>
    <col min="5385" max="5385" width="7" style="190" customWidth="1"/>
    <col min="5386" max="5390" width="8.140625" style="190" customWidth="1"/>
    <col min="5391" max="5391" width="10.85546875" style="190" customWidth="1"/>
    <col min="5392" max="5632" width="9.140625" style="190"/>
    <col min="5633" max="5633" width="4.140625" style="190" customWidth="1"/>
    <col min="5634" max="5634" width="24.7109375" style="190" customWidth="1"/>
    <col min="5635" max="5636" width="7.7109375" style="190" customWidth="1"/>
    <col min="5637" max="5637" width="8.140625" style="190" customWidth="1"/>
    <col min="5638" max="5638" width="7.5703125" style="190" customWidth="1"/>
    <col min="5639" max="5639" width="7.42578125" style="190" customWidth="1"/>
    <col min="5640" max="5640" width="7.5703125" style="190" customWidth="1"/>
    <col min="5641" max="5641" width="7" style="190" customWidth="1"/>
    <col min="5642" max="5646" width="8.140625" style="190" customWidth="1"/>
    <col min="5647" max="5647" width="10.85546875" style="190" customWidth="1"/>
    <col min="5648" max="5888" width="9.140625" style="190"/>
    <col min="5889" max="5889" width="4.140625" style="190" customWidth="1"/>
    <col min="5890" max="5890" width="24.7109375" style="190" customWidth="1"/>
    <col min="5891" max="5892" width="7.7109375" style="190" customWidth="1"/>
    <col min="5893" max="5893" width="8.140625" style="190" customWidth="1"/>
    <col min="5894" max="5894" width="7.5703125" style="190" customWidth="1"/>
    <col min="5895" max="5895" width="7.42578125" style="190" customWidth="1"/>
    <col min="5896" max="5896" width="7.5703125" style="190" customWidth="1"/>
    <col min="5897" max="5897" width="7" style="190" customWidth="1"/>
    <col min="5898" max="5902" width="8.140625" style="190" customWidth="1"/>
    <col min="5903" max="5903" width="10.85546875" style="190" customWidth="1"/>
    <col min="5904" max="6144" width="9.140625" style="190"/>
    <col min="6145" max="6145" width="4.140625" style="190" customWidth="1"/>
    <col min="6146" max="6146" width="24.7109375" style="190" customWidth="1"/>
    <col min="6147" max="6148" width="7.7109375" style="190" customWidth="1"/>
    <col min="6149" max="6149" width="8.140625" style="190" customWidth="1"/>
    <col min="6150" max="6150" width="7.5703125" style="190" customWidth="1"/>
    <col min="6151" max="6151" width="7.42578125" style="190" customWidth="1"/>
    <col min="6152" max="6152" width="7.5703125" style="190" customWidth="1"/>
    <col min="6153" max="6153" width="7" style="190" customWidth="1"/>
    <col min="6154" max="6158" width="8.140625" style="190" customWidth="1"/>
    <col min="6159" max="6159" width="10.85546875" style="190" customWidth="1"/>
    <col min="6160" max="6400" width="9.140625" style="190"/>
    <col min="6401" max="6401" width="4.140625" style="190" customWidth="1"/>
    <col min="6402" max="6402" width="24.7109375" style="190" customWidth="1"/>
    <col min="6403" max="6404" width="7.7109375" style="190" customWidth="1"/>
    <col min="6405" max="6405" width="8.140625" style="190" customWidth="1"/>
    <col min="6406" max="6406" width="7.5703125" style="190" customWidth="1"/>
    <col min="6407" max="6407" width="7.42578125" style="190" customWidth="1"/>
    <col min="6408" max="6408" width="7.5703125" style="190" customWidth="1"/>
    <col min="6409" max="6409" width="7" style="190" customWidth="1"/>
    <col min="6410" max="6414" width="8.140625" style="190" customWidth="1"/>
    <col min="6415" max="6415" width="10.85546875" style="190" customWidth="1"/>
    <col min="6416" max="6656" width="9.140625" style="190"/>
    <col min="6657" max="6657" width="4.140625" style="190" customWidth="1"/>
    <col min="6658" max="6658" width="24.7109375" style="190" customWidth="1"/>
    <col min="6659" max="6660" width="7.7109375" style="190" customWidth="1"/>
    <col min="6661" max="6661" width="8.140625" style="190" customWidth="1"/>
    <col min="6662" max="6662" width="7.5703125" style="190" customWidth="1"/>
    <col min="6663" max="6663" width="7.42578125" style="190" customWidth="1"/>
    <col min="6664" max="6664" width="7.5703125" style="190" customWidth="1"/>
    <col min="6665" max="6665" width="7" style="190" customWidth="1"/>
    <col min="6666" max="6670" width="8.140625" style="190" customWidth="1"/>
    <col min="6671" max="6671" width="10.85546875" style="190" customWidth="1"/>
    <col min="6672" max="6912" width="9.140625" style="190"/>
    <col min="6913" max="6913" width="4.140625" style="190" customWidth="1"/>
    <col min="6914" max="6914" width="24.7109375" style="190" customWidth="1"/>
    <col min="6915" max="6916" width="7.7109375" style="190" customWidth="1"/>
    <col min="6917" max="6917" width="8.140625" style="190" customWidth="1"/>
    <col min="6918" max="6918" width="7.5703125" style="190" customWidth="1"/>
    <col min="6919" max="6919" width="7.42578125" style="190" customWidth="1"/>
    <col min="6920" max="6920" width="7.5703125" style="190" customWidth="1"/>
    <col min="6921" max="6921" width="7" style="190" customWidth="1"/>
    <col min="6922" max="6926" width="8.140625" style="190" customWidth="1"/>
    <col min="6927" max="6927" width="10.85546875" style="190" customWidth="1"/>
    <col min="6928" max="7168" width="9.140625" style="190"/>
    <col min="7169" max="7169" width="4.140625" style="190" customWidth="1"/>
    <col min="7170" max="7170" width="24.7109375" style="190" customWidth="1"/>
    <col min="7171" max="7172" width="7.7109375" style="190" customWidth="1"/>
    <col min="7173" max="7173" width="8.140625" style="190" customWidth="1"/>
    <col min="7174" max="7174" width="7.5703125" style="190" customWidth="1"/>
    <col min="7175" max="7175" width="7.42578125" style="190" customWidth="1"/>
    <col min="7176" max="7176" width="7.5703125" style="190" customWidth="1"/>
    <col min="7177" max="7177" width="7" style="190" customWidth="1"/>
    <col min="7178" max="7182" width="8.140625" style="190" customWidth="1"/>
    <col min="7183" max="7183" width="10.85546875" style="190" customWidth="1"/>
    <col min="7184" max="7424" width="9.140625" style="190"/>
    <col min="7425" max="7425" width="4.140625" style="190" customWidth="1"/>
    <col min="7426" max="7426" width="24.7109375" style="190" customWidth="1"/>
    <col min="7427" max="7428" width="7.7109375" style="190" customWidth="1"/>
    <col min="7429" max="7429" width="8.140625" style="190" customWidth="1"/>
    <col min="7430" max="7430" width="7.5703125" style="190" customWidth="1"/>
    <col min="7431" max="7431" width="7.42578125" style="190" customWidth="1"/>
    <col min="7432" max="7432" width="7.5703125" style="190" customWidth="1"/>
    <col min="7433" max="7433" width="7" style="190" customWidth="1"/>
    <col min="7434" max="7438" width="8.140625" style="190" customWidth="1"/>
    <col min="7439" max="7439" width="10.85546875" style="190" customWidth="1"/>
    <col min="7440" max="7680" width="9.140625" style="190"/>
    <col min="7681" max="7681" width="4.140625" style="190" customWidth="1"/>
    <col min="7682" max="7682" width="24.7109375" style="190" customWidth="1"/>
    <col min="7683" max="7684" width="7.7109375" style="190" customWidth="1"/>
    <col min="7685" max="7685" width="8.140625" style="190" customWidth="1"/>
    <col min="7686" max="7686" width="7.5703125" style="190" customWidth="1"/>
    <col min="7687" max="7687" width="7.42578125" style="190" customWidth="1"/>
    <col min="7688" max="7688" width="7.5703125" style="190" customWidth="1"/>
    <col min="7689" max="7689" width="7" style="190" customWidth="1"/>
    <col min="7690" max="7694" width="8.140625" style="190" customWidth="1"/>
    <col min="7695" max="7695" width="10.85546875" style="190" customWidth="1"/>
    <col min="7696" max="7936" width="9.140625" style="190"/>
    <col min="7937" max="7937" width="4.140625" style="190" customWidth="1"/>
    <col min="7938" max="7938" width="24.7109375" style="190" customWidth="1"/>
    <col min="7939" max="7940" width="7.7109375" style="190" customWidth="1"/>
    <col min="7941" max="7941" width="8.140625" style="190" customWidth="1"/>
    <col min="7942" max="7942" width="7.5703125" style="190" customWidth="1"/>
    <col min="7943" max="7943" width="7.42578125" style="190" customWidth="1"/>
    <col min="7944" max="7944" width="7.5703125" style="190" customWidth="1"/>
    <col min="7945" max="7945" width="7" style="190" customWidth="1"/>
    <col min="7946" max="7950" width="8.140625" style="190" customWidth="1"/>
    <col min="7951" max="7951" width="10.85546875" style="190" customWidth="1"/>
    <col min="7952" max="8192" width="9.140625" style="190"/>
    <col min="8193" max="8193" width="4.140625" style="190" customWidth="1"/>
    <col min="8194" max="8194" width="24.7109375" style="190" customWidth="1"/>
    <col min="8195" max="8196" width="7.7109375" style="190" customWidth="1"/>
    <col min="8197" max="8197" width="8.140625" style="190" customWidth="1"/>
    <col min="8198" max="8198" width="7.5703125" style="190" customWidth="1"/>
    <col min="8199" max="8199" width="7.42578125" style="190" customWidth="1"/>
    <col min="8200" max="8200" width="7.5703125" style="190" customWidth="1"/>
    <col min="8201" max="8201" width="7" style="190" customWidth="1"/>
    <col min="8202" max="8206" width="8.140625" style="190" customWidth="1"/>
    <col min="8207" max="8207" width="10.85546875" style="190" customWidth="1"/>
    <col min="8208" max="8448" width="9.140625" style="190"/>
    <col min="8449" max="8449" width="4.140625" style="190" customWidth="1"/>
    <col min="8450" max="8450" width="24.7109375" style="190" customWidth="1"/>
    <col min="8451" max="8452" width="7.7109375" style="190" customWidth="1"/>
    <col min="8453" max="8453" width="8.140625" style="190" customWidth="1"/>
    <col min="8454" max="8454" width="7.5703125" style="190" customWidth="1"/>
    <col min="8455" max="8455" width="7.42578125" style="190" customWidth="1"/>
    <col min="8456" max="8456" width="7.5703125" style="190" customWidth="1"/>
    <col min="8457" max="8457" width="7" style="190" customWidth="1"/>
    <col min="8458" max="8462" width="8.140625" style="190" customWidth="1"/>
    <col min="8463" max="8463" width="10.85546875" style="190" customWidth="1"/>
    <col min="8464" max="8704" width="9.140625" style="190"/>
    <col min="8705" max="8705" width="4.140625" style="190" customWidth="1"/>
    <col min="8706" max="8706" width="24.7109375" style="190" customWidth="1"/>
    <col min="8707" max="8708" width="7.7109375" style="190" customWidth="1"/>
    <col min="8709" max="8709" width="8.140625" style="190" customWidth="1"/>
    <col min="8710" max="8710" width="7.5703125" style="190" customWidth="1"/>
    <col min="8711" max="8711" width="7.42578125" style="190" customWidth="1"/>
    <col min="8712" max="8712" width="7.5703125" style="190" customWidth="1"/>
    <col min="8713" max="8713" width="7" style="190" customWidth="1"/>
    <col min="8714" max="8718" width="8.140625" style="190" customWidth="1"/>
    <col min="8719" max="8719" width="10.85546875" style="190" customWidth="1"/>
    <col min="8720" max="8960" width="9.140625" style="190"/>
    <col min="8961" max="8961" width="4.140625" style="190" customWidth="1"/>
    <col min="8962" max="8962" width="24.7109375" style="190" customWidth="1"/>
    <col min="8963" max="8964" width="7.7109375" style="190" customWidth="1"/>
    <col min="8965" max="8965" width="8.140625" style="190" customWidth="1"/>
    <col min="8966" max="8966" width="7.5703125" style="190" customWidth="1"/>
    <col min="8967" max="8967" width="7.42578125" style="190" customWidth="1"/>
    <col min="8968" max="8968" width="7.5703125" style="190" customWidth="1"/>
    <col min="8969" max="8969" width="7" style="190" customWidth="1"/>
    <col min="8970" max="8974" width="8.140625" style="190" customWidth="1"/>
    <col min="8975" max="8975" width="10.85546875" style="190" customWidth="1"/>
    <col min="8976" max="9216" width="9.140625" style="190"/>
    <col min="9217" max="9217" width="4.140625" style="190" customWidth="1"/>
    <col min="9218" max="9218" width="24.7109375" style="190" customWidth="1"/>
    <col min="9219" max="9220" width="7.7109375" style="190" customWidth="1"/>
    <col min="9221" max="9221" width="8.140625" style="190" customWidth="1"/>
    <col min="9222" max="9222" width="7.5703125" style="190" customWidth="1"/>
    <col min="9223" max="9223" width="7.42578125" style="190" customWidth="1"/>
    <col min="9224" max="9224" width="7.5703125" style="190" customWidth="1"/>
    <col min="9225" max="9225" width="7" style="190" customWidth="1"/>
    <col min="9226" max="9230" width="8.140625" style="190" customWidth="1"/>
    <col min="9231" max="9231" width="10.85546875" style="190" customWidth="1"/>
    <col min="9232" max="9472" width="9.140625" style="190"/>
    <col min="9473" max="9473" width="4.140625" style="190" customWidth="1"/>
    <col min="9474" max="9474" width="24.7109375" style="190" customWidth="1"/>
    <col min="9475" max="9476" width="7.7109375" style="190" customWidth="1"/>
    <col min="9477" max="9477" width="8.140625" style="190" customWidth="1"/>
    <col min="9478" max="9478" width="7.5703125" style="190" customWidth="1"/>
    <col min="9479" max="9479" width="7.42578125" style="190" customWidth="1"/>
    <col min="9480" max="9480" width="7.5703125" style="190" customWidth="1"/>
    <col min="9481" max="9481" width="7" style="190" customWidth="1"/>
    <col min="9482" max="9486" width="8.140625" style="190" customWidth="1"/>
    <col min="9487" max="9487" width="10.85546875" style="190" customWidth="1"/>
    <col min="9488" max="9728" width="9.140625" style="190"/>
    <col min="9729" max="9729" width="4.140625" style="190" customWidth="1"/>
    <col min="9730" max="9730" width="24.7109375" style="190" customWidth="1"/>
    <col min="9731" max="9732" width="7.7109375" style="190" customWidth="1"/>
    <col min="9733" max="9733" width="8.140625" style="190" customWidth="1"/>
    <col min="9734" max="9734" width="7.5703125" style="190" customWidth="1"/>
    <col min="9735" max="9735" width="7.42578125" style="190" customWidth="1"/>
    <col min="9736" max="9736" width="7.5703125" style="190" customWidth="1"/>
    <col min="9737" max="9737" width="7" style="190" customWidth="1"/>
    <col min="9738" max="9742" width="8.140625" style="190" customWidth="1"/>
    <col min="9743" max="9743" width="10.85546875" style="190" customWidth="1"/>
    <col min="9744" max="9984" width="9.140625" style="190"/>
    <col min="9985" max="9985" width="4.140625" style="190" customWidth="1"/>
    <col min="9986" max="9986" width="24.7109375" style="190" customWidth="1"/>
    <col min="9987" max="9988" width="7.7109375" style="190" customWidth="1"/>
    <col min="9989" max="9989" width="8.140625" style="190" customWidth="1"/>
    <col min="9990" max="9990" width="7.5703125" style="190" customWidth="1"/>
    <col min="9991" max="9991" width="7.42578125" style="190" customWidth="1"/>
    <col min="9992" max="9992" width="7.5703125" style="190" customWidth="1"/>
    <col min="9993" max="9993" width="7" style="190" customWidth="1"/>
    <col min="9994" max="9998" width="8.140625" style="190" customWidth="1"/>
    <col min="9999" max="9999" width="10.85546875" style="190" customWidth="1"/>
    <col min="10000" max="10240" width="9.140625" style="190"/>
    <col min="10241" max="10241" width="4.140625" style="190" customWidth="1"/>
    <col min="10242" max="10242" width="24.7109375" style="190" customWidth="1"/>
    <col min="10243" max="10244" width="7.7109375" style="190" customWidth="1"/>
    <col min="10245" max="10245" width="8.140625" style="190" customWidth="1"/>
    <col min="10246" max="10246" width="7.5703125" style="190" customWidth="1"/>
    <col min="10247" max="10247" width="7.42578125" style="190" customWidth="1"/>
    <col min="10248" max="10248" width="7.5703125" style="190" customWidth="1"/>
    <col min="10249" max="10249" width="7" style="190" customWidth="1"/>
    <col min="10250" max="10254" width="8.140625" style="190" customWidth="1"/>
    <col min="10255" max="10255" width="10.85546875" style="190" customWidth="1"/>
    <col min="10256" max="10496" width="9.140625" style="190"/>
    <col min="10497" max="10497" width="4.140625" style="190" customWidth="1"/>
    <col min="10498" max="10498" width="24.7109375" style="190" customWidth="1"/>
    <col min="10499" max="10500" width="7.7109375" style="190" customWidth="1"/>
    <col min="10501" max="10501" width="8.140625" style="190" customWidth="1"/>
    <col min="10502" max="10502" width="7.5703125" style="190" customWidth="1"/>
    <col min="10503" max="10503" width="7.42578125" style="190" customWidth="1"/>
    <col min="10504" max="10504" width="7.5703125" style="190" customWidth="1"/>
    <col min="10505" max="10505" width="7" style="190" customWidth="1"/>
    <col min="10506" max="10510" width="8.140625" style="190" customWidth="1"/>
    <col min="10511" max="10511" width="10.85546875" style="190" customWidth="1"/>
    <col min="10512" max="10752" width="9.140625" style="190"/>
    <col min="10753" max="10753" width="4.140625" style="190" customWidth="1"/>
    <col min="10754" max="10754" width="24.7109375" style="190" customWidth="1"/>
    <col min="10755" max="10756" width="7.7109375" style="190" customWidth="1"/>
    <col min="10757" max="10757" width="8.140625" style="190" customWidth="1"/>
    <col min="10758" max="10758" width="7.5703125" style="190" customWidth="1"/>
    <col min="10759" max="10759" width="7.42578125" style="190" customWidth="1"/>
    <col min="10760" max="10760" width="7.5703125" style="190" customWidth="1"/>
    <col min="10761" max="10761" width="7" style="190" customWidth="1"/>
    <col min="10762" max="10766" width="8.140625" style="190" customWidth="1"/>
    <col min="10767" max="10767" width="10.85546875" style="190" customWidth="1"/>
    <col min="10768" max="11008" width="9.140625" style="190"/>
    <col min="11009" max="11009" width="4.140625" style="190" customWidth="1"/>
    <col min="11010" max="11010" width="24.7109375" style="190" customWidth="1"/>
    <col min="11011" max="11012" width="7.7109375" style="190" customWidth="1"/>
    <col min="11013" max="11013" width="8.140625" style="190" customWidth="1"/>
    <col min="11014" max="11014" width="7.5703125" style="190" customWidth="1"/>
    <col min="11015" max="11015" width="7.42578125" style="190" customWidth="1"/>
    <col min="11016" max="11016" width="7.5703125" style="190" customWidth="1"/>
    <col min="11017" max="11017" width="7" style="190" customWidth="1"/>
    <col min="11018" max="11022" width="8.140625" style="190" customWidth="1"/>
    <col min="11023" max="11023" width="10.85546875" style="190" customWidth="1"/>
    <col min="11024" max="11264" width="9.140625" style="190"/>
    <col min="11265" max="11265" width="4.140625" style="190" customWidth="1"/>
    <col min="11266" max="11266" width="24.7109375" style="190" customWidth="1"/>
    <col min="11267" max="11268" width="7.7109375" style="190" customWidth="1"/>
    <col min="11269" max="11269" width="8.140625" style="190" customWidth="1"/>
    <col min="11270" max="11270" width="7.5703125" style="190" customWidth="1"/>
    <col min="11271" max="11271" width="7.42578125" style="190" customWidth="1"/>
    <col min="11272" max="11272" width="7.5703125" style="190" customWidth="1"/>
    <col min="11273" max="11273" width="7" style="190" customWidth="1"/>
    <col min="11274" max="11278" width="8.140625" style="190" customWidth="1"/>
    <col min="11279" max="11279" width="10.85546875" style="190" customWidth="1"/>
    <col min="11280" max="11520" width="9.140625" style="190"/>
    <col min="11521" max="11521" width="4.140625" style="190" customWidth="1"/>
    <col min="11522" max="11522" width="24.7109375" style="190" customWidth="1"/>
    <col min="11523" max="11524" width="7.7109375" style="190" customWidth="1"/>
    <col min="11525" max="11525" width="8.140625" style="190" customWidth="1"/>
    <col min="11526" max="11526" width="7.5703125" style="190" customWidth="1"/>
    <col min="11527" max="11527" width="7.42578125" style="190" customWidth="1"/>
    <col min="11528" max="11528" width="7.5703125" style="190" customWidth="1"/>
    <col min="11529" max="11529" width="7" style="190" customWidth="1"/>
    <col min="11530" max="11534" width="8.140625" style="190" customWidth="1"/>
    <col min="11535" max="11535" width="10.85546875" style="190" customWidth="1"/>
    <col min="11536" max="11776" width="9.140625" style="190"/>
    <col min="11777" max="11777" width="4.140625" style="190" customWidth="1"/>
    <col min="11778" max="11778" width="24.7109375" style="190" customWidth="1"/>
    <col min="11779" max="11780" width="7.7109375" style="190" customWidth="1"/>
    <col min="11781" max="11781" width="8.140625" style="190" customWidth="1"/>
    <col min="11782" max="11782" width="7.5703125" style="190" customWidth="1"/>
    <col min="11783" max="11783" width="7.42578125" style="190" customWidth="1"/>
    <col min="11784" max="11784" width="7.5703125" style="190" customWidth="1"/>
    <col min="11785" max="11785" width="7" style="190" customWidth="1"/>
    <col min="11786" max="11790" width="8.140625" style="190" customWidth="1"/>
    <col min="11791" max="11791" width="10.85546875" style="190" customWidth="1"/>
    <col min="11792" max="12032" width="9.140625" style="190"/>
    <col min="12033" max="12033" width="4.140625" style="190" customWidth="1"/>
    <col min="12034" max="12034" width="24.7109375" style="190" customWidth="1"/>
    <col min="12035" max="12036" width="7.7109375" style="190" customWidth="1"/>
    <col min="12037" max="12037" width="8.140625" style="190" customWidth="1"/>
    <col min="12038" max="12038" width="7.5703125" style="190" customWidth="1"/>
    <col min="12039" max="12039" width="7.42578125" style="190" customWidth="1"/>
    <col min="12040" max="12040" width="7.5703125" style="190" customWidth="1"/>
    <col min="12041" max="12041" width="7" style="190" customWidth="1"/>
    <col min="12042" max="12046" width="8.140625" style="190" customWidth="1"/>
    <col min="12047" max="12047" width="10.85546875" style="190" customWidth="1"/>
    <col min="12048" max="12288" width="9.140625" style="190"/>
    <col min="12289" max="12289" width="4.140625" style="190" customWidth="1"/>
    <col min="12290" max="12290" width="24.7109375" style="190" customWidth="1"/>
    <col min="12291" max="12292" width="7.7109375" style="190" customWidth="1"/>
    <col min="12293" max="12293" width="8.140625" style="190" customWidth="1"/>
    <col min="12294" max="12294" width="7.5703125" style="190" customWidth="1"/>
    <col min="12295" max="12295" width="7.42578125" style="190" customWidth="1"/>
    <col min="12296" max="12296" width="7.5703125" style="190" customWidth="1"/>
    <col min="12297" max="12297" width="7" style="190" customWidth="1"/>
    <col min="12298" max="12302" width="8.140625" style="190" customWidth="1"/>
    <col min="12303" max="12303" width="10.85546875" style="190" customWidth="1"/>
    <col min="12304" max="12544" width="9.140625" style="190"/>
    <col min="12545" max="12545" width="4.140625" style="190" customWidth="1"/>
    <col min="12546" max="12546" width="24.7109375" style="190" customWidth="1"/>
    <col min="12547" max="12548" width="7.7109375" style="190" customWidth="1"/>
    <col min="12549" max="12549" width="8.140625" style="190" customWidth="1"/>
    <col min="12550" max="12550" width="7.5703125" style="190" customWidth="1"/>
    <col min="12551" max="12551" width="7.42578125" style="190" customWidth="1"/>
    <col min="12552" max="12552" width="7.5703125" style="190" customWidth="1"/>
    <col min="12553" max="12553" width="7" style="190" customWidth="1"/>
    <col min="12554" max="12558" width="8.140625" style="190" customWidth="1"/>
    <col min="12559" max="12559" width="10.85546875" style="190" customWidth="1"/>
    <col min="12560" max="12800" width="9.140625" style="190"/>
    <col min="12801" max="12801" width="4.140625" style="190" customWidth="1"/>
    <col min="12802" max="12802" width="24.7109375" style="190" customWidth="1"/>
    <col min="12803" max="12804" width="7.7109375" style="190" customWidth="1"/>
    <col min="12805" max="12805" width="8.140625" style="190" customWidth="1"/>
    <col min="12806" max="12806" width="7.5703125" style="190" customWidth="1"/>
    <col min="12807" max="12807" width="7.42578125" style="190" customWidth="1"/>
    <col min="12808" max="12808" width="7.5703125" style="190" customWidth="1"/>
    <col min="12809" max="12809" width="7" style="190" customWidth="1"/>
    <col min="12810" max="12814" width="8.140625" style="190" customWidth="1"/>
    <col min="12815" max="12815" width="10.85546875" style="190" customWidth="1"/>
    <col min="12816" max="13056" width="9.140625" style="190"/>
    <col min="13057" max="13057" width="4.140625" style="190" customWidth="1"/>
    <col min="13058" max="13058" width="24.7109375" style="190" customWidth="1"/>
    <col min="13059" max="13060" width="7.7109375" style="190" customWidth="1"/>
    <col min="13061" max="13061" width="8.140625" style="190" customWidth="1"/>
    <col min="13062" max="13062" width="7.5703125" style="190" customWidth="1"/>
    <col min="13063" max="13063" width="7.42578125" style="190" customWidth="1"/>
    <col min="13064" max="13064" width="7.5703125" style="190" customWidth="1"/>
    <col min="13065" max="13065" width="7" style="190" customWidth="1"/>
    <col min="13066" max="13070" width="8.140625" style="190" customWidth="1"/>
    <col min="13071" max="13071" width="10.85546875" style="190" customWidth="1"/>
    <col min="13072" max="13312" width="9.140625" style="190"/>
    <col min="13313" max="13313" width="4.140625" style="190" customWidth="1"/>
    <col min="13314" max="13314" width="24.7109375" style="190" customWidth="1"/>
    <col min="13315" max="13316" width="7.7109375" style="190" customWidth="1"/>
    <col min="13317" max="13317" width="8.140625" style="190" customWidth="1"/>
    <col min="13318" max="13318" width="7.5703125" style="190" customWidth="1"/>
    <col min="13319" max="13319" width="7.42578125" style="190" customWidth="1"/>
    <col min="13320" max="13320" width="7.5703125" style="190" customWidth="1"/>
    <col min="13321" max="13321" width="7" style="190" customWidth="1"/>
    <col min="13322" max="13326" width="8.140625" style="190" customWidth="1"/>
    <col min="13327" max="13327" width="10.85546875" style="190" customWidth="1"/>
    <col min="13328" max="13568" width="9.140625" style="190"/>
    <col min="13569" max="13569" width="4.140625" style="190" customWidth="1"/>
    <col min="13570" max="13570" width="24.7109375" style="190" customWidth="1"/>
    <col min="13571" max="13572" width="7.7109375" style="190" customWidth="1"/>
    <col min="13573" max="13573" width="8.140625" style="190" customWidth="1"/>
    <col min="13574" max="13574" width="7.5703125" style="190" customWidth="1"/>
    <col min="13575" max="13575" width="7.42578125" style="190" customWidth="1"/>
    <col min="13576" max="13576" width="7.5703125" style="190" customWidth="1"/>
    <col min="13577" max="13577" width="7" style="190" customWidth="1"/>
    <col min="13578" max="13582" width="8.140625" style="190" customWidth="1"/>
    <col min="13583" max="13583" width="10.85546875" style="190" customWidth="1"/>
    <col min="13584" max="13824" width="9.140625" style="190"/>
    <col min="13825" max="13825" width="4.140625" style="190" customWidth="1"/>
    <col min="13826" max="13826" width="24.7109375" style="190" customWidth="1"/>
    <col min="13827" max="13828" width="7.7109375" style="190" customWidth="1"/>
    <col min="13829" max="13829" width="8.140625" style="190" customWidth="1"/>
    <col min="13830" max="13830" width="7.5703125" style="190" customWidth="1"/>
    <col min="13831" max="13831" width="7.42578125" style="190" customWidth="1"/>
    <col min="13832" max="13832" width="7.5703125" style="190" customWidth="1"/>
    <col min="13833" max="13833" width="7" style="190" customWidth="1"/>
    <col min="13834" max="13838" width="8.140625" style="190" customWidth="1"/>
    <col min="13839" max="13839" width="10.85546875" style="190" customWidth="1"/>
    <col min="13840" max="14080" width="9.140625" style="190"/>
    <col min="14081" max="14081" width="4.140625" style="190" customWidth="1"/>
    <col min="14082" max="14082" width="24.7109375" style="190" customWidth="1"/>
    <col min="14083" max="14084" width="7.7109375" style="190" customWidth="1"/>
    <col min="14085" max="14085" width="8.140625" style="190" customWidth="1"/>
    <col min="14086" max="14086" width="7.5703125" style="190" customWidth="1"/>
    <col min="14087" max="14087" width="7.42578125" style="190" customWidth="1"/>
    <col min="14088" max="14088" width="7.5703125" style="190" customWidth="1"/>
    <col min="14089" max="14089" width="7" style="190" customWidth="1"/>
    <col min="14090" max="14094" width="8.140625" style="190" customWidth="1"/>
    <col min="14095" max="14095" width="10.85546875" style="190" customWidth="1"/>
    <col min="14096" max="14336" width="9.140625" style="190"/>
    <col min="14337" max="14337" width="4.140625" style="190" customWidth="1"/>
    <col min="14338" max="14338" width="24.7109375" style="190" customWidth="1"/>
    <col min="14339" max="14340" width="7.7109375" style="190" customWidth="1"/>
    <col min="14341" max="14341" width="8.140625" style="190" customWidth="1"/>
    <col min="14342" max="14342" width="7.5703125" style="190" customWidth="1"/>
    <col min="14343" max="14343" width="7.42578125" style="190" customWidth="1"/>
    <col min="14344" max="14344" width="7.5703125" style="190" customWidth="1"/>
    <col min="14345" max="14345" width="7" style="190" customWidth="1"/>
    <col min="14346" max="14350" width="8.140625" style="190" customWidth="1"/>
    <col min="14351" max="14351" width="10.85546875" style="190" customWidth="1"/>
    <col min="14352" max="14592" width="9.140625" style="190"/>
    <col min="14593" max="14593" width="4.140625" style="190" customWidth="1"/>
    <col min="14594" max="14594" width="24.7109375" style="190" customWidth="1"/>
    <col min="14595" max="14596" width="7.7109375" style="190" customWidth="1"/>
    <col min="14597" max="14597" width="8.140625" style="190" customWidth="1"/>
    <col min="14598" max="14598" width="7.5703125" style="190" customWidth="1"/>
    <col min="14599" max="14599" width="7.42578125" style="190" customWidth="1"/>
    <col min="14600" max="14600" width="7.5703125" style="190" customWidth="1"/>
    <col min="14601" max="14601" width="7" style="190" customWidth="1"/>
    <col min="14602" max="14606" width="8.140625" style="190" customWidth="1"/>
    <col min="14607" max="14607" width="10.85546875" style="190" customWidth="1"/>
    <col min="14608" max="14848" width="9.140625" style="190"/>
    <col min="14849" max="14849" width="4.140625" style="190" customWidth="1"/>
    <col min="14850" max="14850" width="24.7109375" style="190" customWidth="1"/>
    <col min="14851" max="14852" width="7.7109375" style="190" customWidth="1"/>
    <col min="14853" max="14853" width="8.140625" style="190" customWidth="1"/>
    <col min="14854" max="14854" width="7.5703125" style="190" customWidth="1"/>
    <col min="14855" max="14855" width="7.42578125" style="190" customWidth="1"/>
    <col min="14856" max="14856" width="7.5703125" style="190" customWidth="1"/>
    <col min="14857" max="14857" width="7" style="190" customWidth="1"/>
    <col min="14858" max="14862" width="8.140625" style="190" customWidth="1"/>
    <col min="14863" max="14863" width="10.85546875" style="190" customWidth="1"/>
    <col min="14864" max="15104" width="9.140625" style="190"/>
    <col min="15105" max="15105" width="4.140625" style="190" customWidth="1"/>
    <col min="15106" max="15106" width="24.7109375" style="190" customWidth="1"/>
    <col min="15107" max="15108" width="7.7109375" style="190" customWidth="1"/>
    <col min="15109" max="15109" width="8.140625" style="190" customWidth="1"/>
    <col min="15110" max="15110" width="7.5703125" style="190" customWidth="1"/>
    <col min="15111" max="15111" width="7.42578125" style="190" customWidth="1"/>
    <col min="15112" max="15112" width="7.5703125" style="190" customWidth="1"/>
    <col min="15113" max="15113" width="7" style="190" customWidth="1"/>
    <col min="15114" max="15118" width="8.140625" style="190" customWidth="1"/>
    <col min="15119" max="15119" width="10.85546875" style="190" customWidth="1"/>
    <col min="15120" max="15360" width="9.140625" style="190"/>
    <col min="15361" max="15361" width="4.140625" style="190" customWidth="1"/>
    <col min="15362" max="15362" width="24.7109375" style="190" customWidth="1"/>
    <col min="15363" max="15364" width="7.7109375" style="190" customWidth="1"/>
    <col min="15365" max="15365" width="8.140625" style="190" customWidth="1"/>
    <col min="15366" max="15366" width="7.5703125" style="190" customWidth="1"/>
    <col min="15367" max="15367" width="7.42578125" style="190" customWidth="1"/>
    <col min="15368" max="15368" width="7.5703125" style="190" customWidth="1"/>
    <col min="15369" max="15369" width="7" style="190" customWidth="1"/>
    <col min="15370" max="15374" width="8.140625" style="190" customWidth="1"/>
    <col min="15375" max="15375" width="10.85546875" style="190" customWidth="1"/>
    <col min="15376" max="15616" width="9.140625" style="190"/>
    <col min="15617" max="15617" width="4.140625" style="190" customWidth="1"/>
    <col min="15618" max="15618" width="24.7109375" style="190" customWidth="1"/>
    <col min="15619" max="15620" width="7.7109375" style="190" customWidth="1"/>
    <col min="15621" max="15621" width="8.140625" style="190" customWidth="1"/>
    <col min="15622" max="15622" width="7.5703125" style="190" customWidth="1"/>
    <col min="15623" max="15623" width="7.42578125" style="190" customWidth="1"/>
    <col min="15624" max="15624" width="7.5703125" style="190" customWidth="1"/>
    <col min="15625" max="15625" width="7" style="190" customWidth="1"/>
    <col min="15626" max="15630" width="8.140625" style="190" customWidth="1"/>
    <col min="15631" max="15631" width="10.85546875" style="190" customWidth="1"/>
    <col min="15632" max="15872" width="9.140625" style="190"/>
    <col min="15873" max="15873" width="4.140625" style="190" customWidth="1"/>
    <col min="15874" max="15874" width="24.7109375" style="190" customWidth="1"/>
    <col min="15875" max="15876" width="7.7109375" style="190" customWidth="1"/>
    <col min="15877" max="15877" width="8.140625" style="190" customWidth="1"/>
    <col min="15878" max="15878" width="7.5703125" style="190" customWidth="1"/>
    <col min="15879" max="15879" width="7.42578125" style="190" customWidth="1"/>
    <col min="15880" max="15880" width="7.5703125" style="190" customWidth="1"/>
    <col min="15881" max="15881" width="7" style="190" customWidth="1"/>
    <col min="15882" max="15886" width="8.140625" style="190" customWidth="1"/>
    <col min="15887" max="15887" width="10.85546875" style="190" customWidth="1"/>
    <col min="15888" max="16128" width="9.140625" style="190"/>
    <col min="16129" max="16129" width="4.140625" style="190" customWidth="1"/>
    <col min="16130" max="16130" width="24.7109375" style="190" customWidth="1"/>
    <col min="16131" max="16132" width="7.7109375" style="190" customWidth="1"/>
    <col min="16133" max="16133" width="8.140625" style="190" customWidth="1"/>
    <col min="16134" max="16134" width="7.5703125" style="190" customWidth="1"/>
    <col min="16135" max="16135" width="7.42578125" style="190" customWidth="1"/>
    <col min="16136" max="16136" width="7.5703125" style="190" customWidth="1"/>
    <col min="16137" max="16137" width="7" style="190" customWidth="1"/>
    <col min="16138" max="16142" width="8.140625" style="190" customWidth="1"/>
    <col min="16143" max="16143" width="10.85546875" style="190" customWidth="1"/>
    <col min="16144" max="16384" width="9.140625" style="190"/>
  </cols>
  <sheetData>
    <row r="1" spans="1:28" ht="31.5" customHeight="1">
      <c r="A1" s="387" t="s">
        <v>431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</row>
    <row r="2" spans="1:28" ht="16.5" thickBot="1">
      <c r="O2" s="289" t="str">
        <f>'[1]1. sz tájékoztató tábla'!E3</f>
        <v>Forintban!</v>
      </c>
    </row>
    <row r="3" spans="1:28" s="191" customFormat="1" ht="26.1" customHeight="1" thickBot="1">
      <c r="A3" s="192" t="s">
        <v>325</v>
      </c>
      <c r="B3" s="193" t="s">
        <v>243</v>
      </c>
      <c r="C3" s="193" t="s">
        <v>326</v>
      </c>
      <c r="D3" s="193" t="s">
        <v>327</v>
      </c>
      <c r="E3" s="193" t="s">
        <v>328</v>
      </c>
      <c r="F3" s="193" t="s">
        <v>329</v>
      </c>
      <c r="G3" s="193" t="s">
        <v>330</v>
      </c>
      <c r="H3" s="193" t="s">
        <v>331</v>
      </c>
      <c r="I3" s="193" t="s">
        <v>332</v>
      </c>
      <c r="J3" s="193" t="s">
        <v>333</v>
      </c>
      <c r="K3" s="193" t="s">
        <v>334</v>
      </c>
      <c r="L3" s="193" t="s">
        <v>335</v>
      </c>
      <c r="M3" s="193" t="s">
        <v>336</v>
      </c>
      <c r="N3" s="193" t="s">
        <v>337</v>
      </c>
      <c r="O3" s="194" t="s">
        <v>338</v>
      </c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</row>
    <row r="4" spans="1:28" s="196" customFormat="1" ht="15" customHeight="1" thickBot="1">
      <c r="A4" s="195" t="s">
        <v>4</v>
      </c>
      <c r="B4" s="389" t="s">
        <v>3</v>
      </c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1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</row>
    <row r="5" spans="1:28" s="196" customFormat="1" ht="15" customHeight="1">
      <c r="A5" s="197" t="s">
        <v>10</v>
      </c>
      <c r="B5" s="290" t="s">
        <v>357</v>
      </c>
      <c r="C5" s="326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8">
        <f t="shared" ref="O5:O13" si="0">SUM(C5:N5)</f>
        <v>0</v>
      </c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</row>
    <row r="6" spans="1:28" s="200" customFormat="1" ht="14.1" customHeight="1">
      <c r="A6" s="198" t="s">
        <v>20</v>
      </c>
      <c r="B6" s="202" t="s">
        <v>381</v>
      </c>
      <c r="C6" s="329">
        <v>8048333</v>
      </c>
      <c r="D6" s="329">
        <v>8048333</v>
      </c>
      <c r="E6" s="329">
        <v>8048333</v>
      </c>
      <c r="F6" s="329">
        <v>8048333</v>
      </c>
      <c r="G6" s="329">
        <v>8048333</v>
      </c>
      <c r="H6" s="329">
        <v>8048333</v>
      </c>
      <c r="I6" s="329">
        <v>8048333</v>
      </c>
      <c r="J6" s="329">
        <v>8048333</v>
      </c>
      <c r="K6" s="329">
        <v>8048333</v>
      </c>
      <c r="L6" s="329">
        <v>8048333</v>
      </c>
      <c r="M6" s="329">
        <v>8048333</v>
      </c>
      <c r="N6" s="329">
        <v>8048329</v>
      </c>
      <c r="O6" s="330">
        <f t="shared" si="0"/>
        <v>96579992</v>
      </c>
      <c r="Q6" s="339">
        <f>'1.1.sz.mell.'!C27</f>
        <v>96580000</v>
      </c>
      <c r="R6" s="339"/>
      <c r="S6" s="339">
        <f t="shared" ref="S6:S8" si="1">ROUND(Q6/12,0)</f>
        <v>8048333</v>
      </c>
      <c r="T6" s="339"/>
      <c r="U6" s="339"/>
      <c r="V6" s="339"/>
      <c r="W6" s="339"/>
      <c r="X6" s="339"/>
      <c r="Y6" s="339"/>
      <c r="Z6" s="339"/>
      <c r="AA6" s="339"/>
      <c r="AB6" s="339"/>
    </row>
    <row r="7" spans="1:28" s="200" customFormat="1" ht="27" customHeight="1">
      <c r="A7" s="198" t="s">
        <v>22</v>
      </c>
      <c r="B7" s="201" t="s">
        <v>382</v>
      </c>
      <c r="C7" s="331">
        <v>0</v>
      </c>
      <c r="D7" s="331">
        <v>0</v>
      </c>
      <c r="E7" s="331">
        <v>0</v>
      </c>
      <c r="F7" s="331">
        <v>0</v>
      </c>
      <c r="G7" s="331">
        <v>0</v>
      </c>
      <c r="H7" s="331">
        <v>0</v>
      </c>
      <c r="I7" s="331">
        <v>0</v>
      </c>
      <c r="J7" s="331">
        <v>0</v>
      </c>
      <c r="K7" s="331">
        <v>0</v>
      </c>
      <c r="L7" s="331">
        <v>0</v>
      </c>
      <c r="M7" s="331">
        <v>0</v>
      </c>
      <c r="N7" s="331">
        <v>0</v>
      </c>
      <c r="O7" s="332">
        <f t="shared" si="0"/>
        <v>0</v>
      </c>
      <c r="Q7" s="339"/>
      <c r="R7" s="339"/>
      <c r="S7" s="339">
        <f t="shared" si="1"/>
        <v>0</v>
      </c>
      <c r="T7" s="339"/>
      <c r="U7" s="339"/>
      <c r="V7" s="339"/>
      <c r="W7" s="339"/>
      <c r="X7" s="339"/>
      <c r="Y7" s="339"/>
      <c r="Z7" s="339"/>
      <c r="AA7" s="339"/>
      <c r="AB7" s="339"/>
    </row>
    <row r="8" spans="1:28" s="200" customFormat="1" ht="14.1" customHeight="1">
      <c r="A8" s="198" t="s">
        <v>29</v>
      </c>
      <c r="B8" s="202" t="s">
        <v>339</v>
      </c>
      <c r="C8" s="329">
        <v>10833112</v>
      </c>
      <c r="D8" s="329">
        <v>10833112</v>
      </c>
      <c r="E8" s="329">
        <v>10833112</v>
      </c>
      <c r="F8" s="329">
        <v>10833112</v>
      </c>
      <c r="G8" s="329">
        <v>10833112</v>
      </c>
      <c r="H8" s="329">
        <v>10833112</v>
      </c>
      <c r="I8" s="329">
        <v>10833112</v>
      </c>
      <c r="J8" s="329">
        <v>10833112</v>
      </c>
      <c r="K8" s="329">
        <v>10833112</v>
      </c>
      <c r="L8" s="329">
        <v>10833112</v>
      </c>
      <c r="M8" s="329">
        <v>10833112</v>
      </c>
      <c r="N8" s="329">
        <v>10833108</v>
      </c>
      <c r="O8" s="330">
        <f t="shared" si="0"/>
        <v>129997340</v>
      </c>
      <c r="Q8" s="339">
        <f>'1.1.sz.mell.'!C6</f>
        <v>129997340</v>
      </c>
      <c r="R8" s="339"/>
      <c r="S8" s="339">
        <f t="shared" si="1"/>
        <v>10833112</v>
      </c>
      <c r="T8" s="339"/>
      <c r="U8" s="339"/>
      <c r="V8" s="339"/>
      <c r="W8" s="339"/>
      <c r="X8" s="339"/>
      <c r="Y8" s="339"/>
      <c r="Z8" s="339"/>
      <c r="AA8" s="339"/>
      <c r="AB8" s="339"/>
    </row>
    <row r="9" spans="1:28" s="200" customFormat="1" ht="14.1" customHeight="1">
      <c r="A9" s="198" t="s">
        <v>37</v>
      </c>
      <c r="B9" s="202" t="s">
        <v>294</v>
      </c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30">
        <f t="shared" si="0"/>
        <v>0</v>
      </c>
      <c r="Q9" s="339"/>
      <c r="R9" s="339"/>
      <c r="S9" s="339"/>
      <c r="T9" s="339"/>
      <c r="U9" s="339"/>
      <c r="V9" s="339"/>
      <c r="W9" s="339"/>
      <c r="X9" s="339"/>
      <c r="Y9" s="339"/>
      <c r="Z9" s="339"/>
      <c r="AA9" s="339"/>
      <c r="AB9" s="339"/>
    </row>
    <row r="10" spans="1:28" s="200" customFormat="1" ht="14.1" customHeight="1">
      <c r="A10" s="198" t="s">
        <v>39</v>
      </c>
      <c r="B10" s="202" t="s">
        <v>383</v>
      </c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30">
        <f t="shared" si="0"/>
        <v>0</v>
      </c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</row>
    <row r="11" spans="1:28" s="200" customFormat="1" ht="14.1" customHeight="1">
      <c r="A11" s="198" t="s">
        <v>41</v>
      </c>
      <c r="B11" s="202" t="s">
        <v>384</v>
      </c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30">
        <f t="shared" si="0"/>
        <v>0</v>
      </c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</row>
    <row r="12" spans="1:28" s="200" customFormat="1" ht="27" customHeight="1" thickBot="1">
      <c r="A12" s="198" t="s">
        <v>43</v>
      </c>
      <c r="B12" s="199" t="s">
        <v>340</v>
      </c>
      <c r="C12" s="329"/>
      <c r="D12" s="329"/>
      <c r="E12" s="329"/>
      <c r="F12" s="329"/>
      <c r="G12" s="329">
        <v>24140746</v>
      </c>
      <c r="H12" s="329"/>
      <c r="I12" s="329"/>
      <c r="J12" s="329"/>
      <c r="K12" s="329"/>
      <c r="L12" s="329"/>
      <c r="M12" s="329"/>
      <c r="N12" s="329"/>
      <c r="O12" s="330">
        <f t="shared" si="0"/>
        <v>24140746</v>
      </c>
      <c r="Q12" s="339">
        <f>'1.1.sz.mell.'!C65</f>
        <v>24140746</v>
      </c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</row>
    <row r="13" spans="1:28" s="196" customFormat="1" ht="15.95" customHeight="1" thickBot="1">
      <c r="A13" s="195" t="s">
        <v>51</v>
      </c>
      <c r="B13" s="203" t="s">
        <v>341</v>
      </c>
      <c r="C13" s="333">
        <f t="shared" ref="C13:N13" si="2">SUM(C5:C12)</f>
        <v>18881445</v>
      </c>
      <c r="D13" s="333">
        <f t="shared" si="2"/>
        <v>18881445</v>
      </c>
      <c r="E13" s="333">
        <f t="shared" si="2"/>
        <v>18881445</v>
      </c>
      <c r="F13" s="333">
        <f t="shared" si="2"/>
        <v>18881445</v>
      </c>
      <c r="G13" s="333">
        <f t="shared" si="2"/>
        <v>43022191</v>
      </c>
      <c r="H13" s="333">
        <f t="shared" si="2"/>
        <v>18881445</v>
      </c>
      <c r="I13" s="333">
        <f t="shared" si="2"/>
        <v>18881445</v>
      </c>
      <c r="J13" s="333">
        <f t="shared" si="2"/>
        <v>18881445</v>
      </c>
      <c r="K13" s="333">
        <f t="shared" si="2"/>
        <v>18881445</v>
      </c>
      <c r="L13" s="333">
        <f t="shared" si="2"/>
        <v>18881445</v>
      </c>
      <c r="M13" s="333">
        <f t="shared" si="2"/>
        <v>18881445</v>
      </c>
      <c r="N13" s="333">
        <f t="shared" si="2"/>
        <v>18881437</v>
      </c>
      <c r="O13" s="334">
        <f t="shared" si="0"/>
        <v>250718078</v>
      </c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</row>
    <row r="14" spans="1:28" s="196" customFormat="1" ht="15" customHeight="1" thickBot="1">
      <c r="A14" s="195" t="s">
        <v>251</v>
      </c>
      <c r="B14" s="389" t="s">
        <v>53</v>
      </c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1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</row>
    <row r="15" spans="1:28" s="200" customFormat="1" ht="14.1" customHeight="1">
      <c r="A15" s="204" t="s">
        <v>252</v>
      </c>
      <c r="B15" s="205" t="s">
        <v>245</v>
      </c>
      <c r="C15" s="326">
        <v>11776167</v>
      </c>
      <c r="D15" s="331">
        <v>11776167</v>
      </c>
      <c r="E15" s="331">
        <v>11776167</v>
      </c>
      <c r="F15" s="331">
        <v>11776167</v>
      </c>
      <c r="G15" s="331">
        <v>11776167</v>
      </c>
      <c r="H15" s="331">
        <v>11776167</v>
      </c>
      <c r="I15" s="331">
        <v>11776167</v>
      </c>
      <c r="J15" s="331">
        <v>11776167</v>
      </c>
      <c r="K15" s="331">
        <v>11776167</v>
      </c>
      <c r="L15" s="331">
        <v>11776167</v>
      </c>
      <c r="M15" s="331">
        <v>11776167</v>
      </c>
      <c r="N15" s="331">
        <v>11776163</v>
      </c>
      <c r="O15" s="332">
        <f t="shared" ref="O15:O26" si="3">SUM(C15:N15)</f>
        <v>141314000</v>
      </c>
      <c r="Q15" s="339">
        <f>'1.1.sz.mell.'!C85</f>
        <v>141314000</v>
      </c>
      <c r="R15" s="339"/>
      <c r="S15" s="339">
        <f>ROUND(Q15/12,0)</f>
        <v>11776167</v>
      </c>
      <c r="T15" s="339"/>
      <c r="U15" s="339"/>
      <c r="V15" s="339"/>
      <c r="W15" s="339"/>
      <c r="X15" s="339"/>
      <c r="Y15" s="339"/>
      <c r="Z15" s="339"/>
      <c r="AA15" s="339"/>
      <c r="AB15" s="339"/>
    </row>
    <row r="16" spans="1:28" s="200" customFormat="1" ht="27" customHeight="1">
      <c r="A16" s="198" t="s">
        <v>253</v>
      </c>
      <c r="B16" s="199" t="s">
        <v>56</v>
      </c>
      <c r="C16" s="326">
        <v>2644917</v>
      </c>
      <c r="D16" s="329">
        <v>2644917</v>
      </c>
      <c r="E16" s="329">
        <v>2644917</v>
      </c>
      <c r="F16" s="329">
        <v>2644917</v>
      </c>
      <c r="G16" s="329">
        <v>2644917</v>
      </c>
      <c r="H16" s="329">
        <v>2644917</v>
      </c>
      <c r="I16" s="329">
        <v>2644917</v>
      </c>
      <c r="J16" s="329">
        <v>2644917</v>
      </c>
      <c r="K16" s="329">
        <v>2644917</v>
      </c>
      <c r="L16" s="329">
        <v>2644917</v>
      </c>
      <c r="M16" s="329">
        <v>2644917</v>
      </c>
      <c r="N16" s="329">
        <v>2644913</v>
      </c>
      <c r="O16" s="330">
        <f t="shared" si="3"/>
        <v>31739000</v>
      </c>
      <c r="Q16" s="339">
        <f>'1.1.sz.mell.'!C86</f>
        <v>31739000</v>
      </c>
      <c r="R16" s="339"/>
      <c r="S16" s="339">
        <f t="shared" ref="S16:S17" si="4">ROUND(Q16/12,0)</f>
        <v>2644917</v>
      </c>
      <c r="T16" s="339"/>
      <c r="U16" s="339"/>
      <c r="V16" s="339"/>
      <c r="W16" s="339"/>
      <c r="X16" s="339"/>
      <c r="Y16" s="339"/>
      <c r="Z16" s="339"/>
      <c r="AA16" s="339"/>
      <c r="AB16" s="339"/>
    </row>
    <row r="17" spans="1:28" s="200" customFormat="1" ht="14.1" customHeight="1">
      <c r="A17" s="198" t="s">
        <v>256</v>
      </c>
      <c r="B17" s="202" t="s">
        <v>57</v>
      </c>
      <c r="C17" s="329">
        <v>4971500</v>
      </c>
      <c r="D17" s="329">
        <v>4971500</v>
      </c>
      <c r="E17" s="329">
        <v>4971500</v>
      </c>
      <c r="F17" s="329">
        <v>4971500</v>
      </c>
      <c r="G17" s="329">
        <v>4971500</v>
      </c>
      <c r="H17" s="329">
        <v>4971500</v>
      </c>
      <c r="I17" s="329">
        <v>4971500</v>
      </c>
      <c r="J17" s="329">
        <v>4971500</v>
      </c>
      <c r="K17" s="329">
        <v>4971500</v>
      </c>
      <c r="L17" s="329">
        <v>4971500</v>
      </c>
      <c r="M17" s="329">
        <v>4971500</v>
      </c>
      <c r="N17" s="329">
        <v>4971500</v>
      </c>
      <c r="O17" s="330">
        <f t="shared" si="3"/>
        <v>59658000</v>
      </c>
      <c r="Q17" s="339">
        <f>'1.1.sz.mell.'!C87</f>
        <v>59658000</v>
      </c>
      <c r="R17" s="339"/>
      <c r="S17" s="339">
        <f t="shared" si="4"/>
        <v>4971500</v>
      </c>
      <c r="T17" s="339"/>
      <c r="U17" s="339"/>
      <c r="V17" s="339"/>
      <c r="W17" s="339"/>
      <c r="X17" s="339"/>
      <c r="Y17" s="339"/>
      <c r="Z17" s="339"/>
      <c r="AA17" s="339"/>
      <c r="AB17" s="339"/>
    </row>
    <row r="18" spans="1:28" s="200" customFormat="1" ht="14.1" customHeight="1">
      <c r="A18" s="198" t="s">
        <v>259</v>
      </c>
      <c r="B18" s="202" t="s">
        <v>58</v>
      </c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30">
        <f t="shared" si="3"/>
        <v>0</v>
      </c>
      <c r="Q18" s="339">
        <f>'1.1.sz.mell.'!C88</f>
        <v>0</v>
      </c>
      <c r="R18" s="339"/>
      <c r="S18" s="339"/>
      <c r="T18" s="339"/>
      <c r="U18" s="339"/>
      <c r="V18" s="339"/>
      <c r="W18" s="339"/>
      <c r="X18" s="339"/>
      <c r="Y18" s="339"/>
      <c r="Z18" s="339"/>
      <c r="AA18" s="339"/>
      <c r="AB18" s="339"/>
    </row>
    <row r="19" spans="1:28" s="200" customFormat="1" ht="14.1" customHeight="1">
      <c r="A19" s="198" t="s">
        <v>262</v>
      </c>
      <c r="B19" s="202" t="s">
        <v>59</v>
      </c>
      <c r="C19" s="329"/>
      <c r="D19" s="329"/>
      <c r="E19" s="329">
        <v>867722</v>
      </c>
      <c r="F19" s="329">
        <v>1217000</v>
      </c>
      <c r="G19" s="329">
        <v>2300000</v>
      </c>
      <c r="H19" s="329"/>
      <c r="I19" s="329">
        <v>1217000</v>
      </c>
      <c r="J19" s="329"/>
      <c r="K19" s="329"/>
      <c r="L19" s="329">
        <v>1217000</v>
      </c>
      <c r="M19" s="329"/>
      <c r="N19" s="329">
        <v>1215000</v>
      </c>
      <c r="O19" s="330">
        <f t="shared" si="3"/>
        <v>8033722</v>
      </c>
      <c r="Q19" s="339">
        <f>'1.1.sz.mell.'!C89</f>
        <v>8033722</v>
      </c>
      <c r="R19" s="339"/>
      <c r="S19" s="339"/>
      <c r="T19" s="339"/>
      <c r="U19" s="339"/>
      <c r="V19" s="339"/>
      <c r="W19" s="339"/>
      <c r="X19" s="339"/>
      <c r="Y19" s="339"/>
      <c r="Z19" s="339"/>
      <c r="AA19" s="339"/>
      <c r="AB19" s="339"/>
    </row>
    <row r="20" spans="1:28" s="200" customFormat="1" ht="14.1" customHeight="1">
      <c r="A20" s="198" t="s">
        <v>265</v>
      </c>
      <c r="B20" s="202" t="s">
        <v>61</v>
      </c>
      <c r="C20" s="329"/>
      <c r="D20" s="329"/>
      <c r="E20" s="329">
        <v>1805000</v>
      </c>
      <c r="F20" s="329"/>
      <c r="G20" s="329"/>
      <c r="H20" s="329"/>
      <c r="I20" s="329"/>
      <c r="J20" s="329"/>
      <c r="K20" s="329"/>
      <c r="L20" s="329"/>
      <c r="M20" s="329"/>
      <c r="N20" s="329"/>
      <c r="O20" s="330">
        <f t="shared" si="3"/>
        <v>1805000</v>
      </c>
      <c r="Q20" s="339">
        <f>'1.1.sz.mell.'!C91</f>
        <v>1805000</v>
      </c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</row>
    <row r="21" spans="1:28" s="200" customFormat="1">
      <c r="A21" s="198" t="s">
        <v>268</v>
      </c>
      <c r="B21" s="199" t="s">
        <v>62</v>
      </c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30">
        <f t="shared" si="3"/>
        <v>0</v>
      </c>
      <c r="Q21" s="339"/>
      <c r="R21" s="339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</row>
    <row r="22" spans="1:28" s="200" customFormat="1" ht="14.1" customHeight="1">
      <c r="A22" s="198" t="s">
        <v>271</v>
      </c>
      <c r="B22" s="202" t="s">
        <v>233</v>
      </c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30">
        <f t="shared" si="3"/>
        <v>0</v>
      </c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</row>
    <row r="23" spans="1:28" s="200" customFormat="1" ht="14.1" customHeight="1">
      <c r="A23" s="198" t="s">
        <v>274</v>
      </c>
      <c r="B23" s="202" t="s">
        <v>250</v>
      </c>
      <c r="C23" s="329"/>
      <c r="D23" s="329"/>
      <c r="E23" s="329"/>
      <c r="F23" s="329"/>
      <c r="G23" s="329">
        <v>8168364</v>
      </c>
      <c r="H23" s="329"/>
      <c r="I23" s="329"/>
      <c r="J23" s="329"/>
      <c r="K23" s="329"/>
      <c r="L23" s="329"/>
      <c r="M23" s="329"/>
      <c r="N23" s="329"/>
      <c r="O23" s="330">
        <f t="shared" si="3"/>
        <v>8168364</v>
      </c>
      <c r="Q23" s="339">
        <f>'1.1.sz.mell.'!C96</f>
        <v>8168364</v>
      </c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</row>
    <row r="24" spans="1:28" s="200" customFormat="1" ht="13.5" customHeight="1">
      <c r="A24" s="198" t="s">
        <v>277</v>
      </c>
      <c r="B24" s="202" t="s">
        <v>385</v>
      </c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30">
        <f t="shared" si="3"/>
        <v>0</v>
      </c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</row>
    <row r="25" spans="1:28" s="200" customFormat="1" ht="14.1" customHeight="1" thickBot="1">
      <c r="A25" s="198" t="s">
        <v>279</v>
      </c>
      <c r="B25" s="202" t="s">
        <v>342</v>
      </c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30">
        <f t="shared" si="3"/>
        <v>0</v>
      </c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</row>
    <row r="26" spans="1:28" s="196" customFormat="1" ht="15.95" customHeight="1" thickBot="1">
      <c r="A26" s="206" t="s">
        <v>282</v>
      </c>
      <c r="B26" s="203" t="s">
        <v>343</v>
      </c>
      <c r="C26" s="333">
        <f t="shared" ref="C26:N26" si="5">SUM(C15:C25)</f>
        <v>19392584</v>
      </c>
      <c r="D26" s="333">
        <f t="shared" si="5"/>
        <v>19392584</v>
      </c>
      <c r="E26" s="333">
        <f t="shared" si="5"/>
        <v>22065306</v>
      </c>
      <c r="F26" s="333">
        <f t="shared" si="5"/>
        <v>20609584</v>
      </c>
      <c r="G26" s="333">
        <f t="shared" si="5"/>
        <v>29860948</v>
      </c>
      <c r="H26" s="333">
        <f t="shared" si="5"/>
        <v>19392584</v>
      </c>
      <c r="I26" s="333">
        <f t="shared" si="5"/>
        <v>20609584</v>
      </c>
      <c r="J26" s="333">
        <f t="shared" si="5"/>
        <v>19392584</v>
      </c>
      <c r="K26" s="333">
        <f t="shared" si="5"/>
        <v>19392584</v>
      </c>
      <c r="L26" s="333">
        <f t="shared" si="5"/>
        <v>20609584</v>
      </c>
      <c r="M26" s="333">
        <f t="shared" si="5"/>
        <v>19392584</v>
      </c>
      <c r="N26" s="333">
        <f t="shared" si="5"/>
        <v>20607576</v>
      </c>
      <c r="O26" s="334">
        <f t="shared" si="3"/>
        <v>250718086</v>
      </c>
      <c r="Q26" s="339">
        <f>SUM(Q15:Q25)</f>
        <v>250718086</v>
      </c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</row>
    <row r="27" spans="1:28" ht="16.5" thickBot="1">
      <c r="A27" s="206" t="s">
        <v>285</v>
      </c>
      <c r="B27" s="207" t="s">
        <v>344</v>
      </c>
      <c r="C27" s="335">
        <f t="shared" ref="C27:O27" si="6">C13-C26</f>
        <v>-511139</v>
      </c>
      <c r="D27" s="335">
        <f t="shared" si="6"/>
        <v>-511139</v>
      </c>
      <c r="E27" s="335">
        <f t="shared" si="6"/>
        <v>-3183861</v>
      </c>
      <c r="F27" s="335">
        <f t="shared" si="6"/>
        <v>-1728139</v>
      </c>
      <c r="G27" s="335">
        <f t="shared" si="6"/>
        <v>13161243</v>
      </c>
      <c r="H27" s="335">
        <f t="shared" si="6"/>
        <v>-511139</v>
      </c>
      <c r="I27" s="335">
        <f t="shared" si="6"/>
        <v>-1728139</v>
      </c>
      <c r="J27" s="335">
        <f t="shared" si="6"/>
        <v>-511139</v>
      </c>
      <c r="K27" s="335">
        <f t="shared" si="6"/>
        <v>-511139</v>
      </c>
      <c r="L27" s="335">
        <f t="shared" si="6"/>
        <v>-1728139</v>
      </c>
      <c r="M27" s="335">
        <f t="shared" si="6"/>
        <v>-511139</v>
      </c>
      <c r="N27" s="335">
        <f t="shared" si="6"/>
        <v>-1726139</v>
      </c>
      <c r="O27" s="336">
        <f t="shared" si="6"/>
        <v>-8</v>
      </c>
    </row>
    <row r="28" spans="1:28">
      <c r="A28" s="208"/>
    </row>
    <row r="29" spans="1:28">
      <c r="B29" s="209"/>
      <c r="C29" s="210"/>
      <c r="D29" s="210"/>
    </row>
    <row r="33" spans="3:15">
      <c r="C33" s="337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</row>
  </sheetData>
  <mergeCells count="3">
    <mergeCell ref="A1:O1"/>
    <mergeCell ref="B4:O4"/>
    <mergeCell ref="B14:O14"/>
  </mergeCells>
  <printOptions horizontalCentered="1"/>
  <pageMargins left="0.42" right="0.38" top="1.0629921259842521" bottom="0.98425196850393704" header="0.78740157480314965" footer="0.78740157480314965"/>
  <pageSetup paperSize="9" scale="90" orientation="landscape" r:id="rId1"/>
  <headerFooter alignWithMargins="0">
    <oddHeader>&amp;R&amp;"Times New Roman CE,Félkövér dőlt"6. 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9"/>
  <sheetViews>
    <sheetView view="pageBreakPreview" zoomScale="130" zoomScaleNormal="100" zoomScaleSheetLayoutView="130" workbookViewId="0">
      <selection activeCell="G5" sqref="G5"/>
    </sheetView>
  </sheetViews>
  <sheetFormatPr defaultColWidth="9.140625" defaultRowHeight="12.75"/>
  <cols>
    <col min="1" max="1" width="25.42578125" style="222" bestFit="1" customWidth="1"/>
    <col min="2" max="4" width="9.140625" style="222"/>
    <col min="5" max="5" width="8.28515625" style="222" bestFit="1" customWidth="1"/>
    <col min="6" max="16384" width="9.140625" style="222"/>
  </cols>
  <sheetData>
    <row r="1" spans="1:13">
      <c r="A1" s="395" t="s">
        <v>358</v>
      </c>
      <c r="B1" s="392" t="s">
        <v>359</v>
      </c>
      <c r="C1" s="392"/>
      <c r="D1" s="392"/>
      <c r="E1" s="393"/>
      <c r="F1" s="392" t="s">
        <v>360</v>
      </c>
      <c r="G1" s="392"/>
      <c r="H1" s="392"/>
      <c r="I1" s="393"/>
      <c r="J1" s="392" t="s">
        <v>359</v>
      </c>
      <c r="K1" s="392"/>
      <c r="L1" s="392"/>
      <c r="M1" s="393"/>
    </row>
    <row r="2" spans="1:13">
      <c r="A2" s="396"/>
      <c r="B2" s="394">
        <v>43101</v>
      </c>
      <c r="C2" s="392"/>
      <c r="D2" s="392"/>
      <c r="E2" s="393"/>
      <c r="F2" s="394">
        <v>43132</v>
      </c>
      <c r="G2" s="392"/>
      <c r="H2" s="392"/>
      <c r="I2" s="393"/>
      <c r="J2" s="394">
        <v>42767</v>
      </c>
      <c r="K2" s="392"/>
      <c r="L2" s="392"/>
      <c r="M2" s="393"/>
    </row>
    <row r="3" spans="1:13" ht="25.5">
      <c r="A3" s="397"/>
      <c r="B3" s="223" t="s">
        <v>351</v>
      </c>
      <c r="C3" s="224" t="s">
        <v>352</v>
      </c>
      <c r="D3" s="225" t="s">
        <v>362</v>
      </c>
      <c r="E3" s="225" t="s">
        <v>69</v>
      </c>
      <c r="F3" s="223" t="s">
        <v>351</v>
      </c>
      <c r="G3" s="224" t="s">
        <v>352</v>
      </c>
      <c r="H3" s="225" t="s">
        <v>362</v>
      </c>
      <c r="I3" s="225" t="s">
        <v>69</v>
      </c>
      <c r="J3" s="223" t="s">
        <v>351</v>
      </c>
      <c r="K3" s="224" t="s">
        <v>352</v>
      </c>
      <c r="L3" s="225" t="s">
        <v>362</v>
      </c>
      <c r="M3" s="225" t="s">
        <v>69</v>
      </c>
    </row>
    <row r="4" spans="1:13">
      <c r="A4" s="226"/>
      <c r="B4" s="227"/>
      <c r="C4" s="227"/>
      <c r="D4" s="227"/>
      <c r="F4" s="227"/>
      <c r="H4" s="227"/>
      <c r="J4" s="227"/>
      <c r="L4" s="227"/>
    </row>
    <row r="5" spans="1:13">
      <c r="A5" s="229" t="s">
        <v>361</v>
      </c>
      <c r="B5" s="230">
        <v>45.8</v>
      </c>
      <c r="C5" s="230">
        <v>4.7</v>
      </c>
      <c r="D5" s="230">
        <v>0</v>
      </c>
      <c r="E5" s="231">
        <f>B5+C5+D5</f>
        <v>50.5</v>
      </c>
      <c r="F5" s="232">
        <v>1</v>
      </c>
      <c r="G5" s="233"/>
      <c r="H5" s="232"/>
      <c r="I5" s="233">
        <f>SUM(F5:H5)</f>
        <v>1</v>
      </c>
      <c r="J5" s="230">
        <f>B5+F5</f>
        <v>46.8</v>
      </c>
      <c r="K5" s="230">
        <f t="shared" ref="K5:L5" si="0">C5+G5</f>
        <v>4.7</v>
      </c>
      <c r="L5" s="230">
        <f t="shared" si="0"/>
        <v>0</v>
      </c>
      <c r="M5" s="234">
        <f>J5+K5+L5</f>
        <v>51.5</v>
      </c>
    </row>
    <row r="6" spans="1:13" ht="13.5" thickBot="1">
      <c r="A6" s="235"/>
      <c r="B6" s="228"/>
      <c r="C6" s="228"/>
      <c r="D6" s="228"/>
      <c r="E6" s="237"/>
      <c r="F6" s="228"/>
      <c r="H6" s="228"/>
      <c r="I6" s="237"/>
      <c r="J6" s="227"/>
      <c r="K6" s="237"/>
      <c r="L6" s="227"/>
      <c r="M6" s="241"/>
    </row>
    <row r="7" spans="1:13" ht="13.5" thickBot="1">
      <c r="A7" s="242" t="s">
        <v>69</v>
      </c>
      <c r="B7" s="239">
        <f>SUM(B5:B6)</f>
        <v>45.8</v>
      </c>
      <c r="C7" s="238">
        <f t="shared" ref="C7:I7" si="1">SUM(C5:C6)</f>
        <v>4.7</v>
      </c>
      <c r="D7" s="238">
        <f t="shared" si="1"/>
        <v>0</v>
      </c>
      <c r="E7" s="238">
        <f t="shared" si="1"/>
        <v>50.5</v>
      </c>
      <c r="F7" s="238">
        <f t="shared" si="1"/>
        <v>1</v>
      </c>
      <c r="G7" s="238">
        <f t="shared" si="1"/>
        <v>0</v>
      </c>
      <c r="H7" s="238">
        <f t="shared" si="1"/>
        <v>0</v>
      </c>
      <c r="I7" s="238">
        <f t="shared" si="1"/>
        <v>1</v>
      </c>
      <c r="J7" s="238">
        <f t="shared" ref="J7:M7" si="2">SUM(J5:J6)</f>
        <v>46.8</v>
      </c>
      <c r="K7" s="238">
        <f t="shared" si="2"/>
        <v>4.7</v>
      </c>
      <c r="L7" s="238">
        <f t="shared" si="2"/>
        <v>0</v>
      </c>
      <c r="M7" s="244">
        <f t="shared" si="2"/>
        <v>51.5</v>
      </c>
    </row>
    <row r="8" spans="1:13">
      <c r="A8" s="240"/>
      <c r="B8" s="236"/>
      <c r="C8" s="236"/>
      <c r="D8" s="236"/>
      <c r="J8" s="236"/>
      <c r="K8" s="236"/>
      <c r="L8" s="236"/>
      <c r="M8" s="243"/>
    </row>
    <row r="9" spans="1:13">
      <c r="A9" s="240"/>
      <c r="J9" s="236"/>
      <c r="K9" s="236"/>
      <c r="L9" s="236"/>
      <c r="M9" s="236"/>
    </row>
  </sheetData>
  <mergeCells count="7">
    <mergeCell ref="J1:M1"/>
    <mergeCell ref="J2:M2"/>
    <mergeCell ref="F2:I2"/>
    <mergeCell ref="A1:A3"/>
    <mergeCell ref="B1:E1"/>
    <mergeCell ref="F1:I1"/>
    <mergeCell ref="B2:E2"/>
  </mergeCells>
  <printOptions horizontalCentered="1"/>
  <pageMargins left="0.70866141732283472" right="0.70866141732283472" top="1.3385826771653544" bottom="0.74803149606299213" header="0.31496062992125984" footer="0.31496062992125984"/>
  <pageSetup paperSize="9" scale="95" orientation="landscape" r:id="rId1"/>
  <headerFooter>
    <oddHeader>&amp;C&amp;"-,Félkövér"&amp;14Bonyhádi Gondozási Központ
2018. évi engedélyezett létszám&amp;R7. 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81"/>
  <sheetViews>
    <sheetView zoomScaleNormal="100" zoomScaleSheetLayoutView="100" workbookViewId="0">
      <selection activeCell="D35" sqref="D35"/>
    </sheetView>
  </sheetViews>
  <sheetFormatPr defaultRowHeight="15.75"/>
  <cols>
    <col min="1" max="1" width="7.28515625" style="69" customWidth="1"/>
    <col min="2" max="2" width="53.5703125" style="69" customWidth="1"/>
    <col min="3" max="5" width="13.5703125" style="69" customWidth="1"/>
    <col min="6" max="254" width="9.140625" style="291"/>
    <col min="255" max="255" width="7.28515625" style="291" customWidth="1"/>
    <col min="256" max="256" width="53.5703125" style="291" customWidth="1"/>
    <col min="257" max="259" width="13.5703125" style="291" customWidth="1"/>
    <col min="260" max="510" width="9.140625" style="291"/>
    <col min="511" max="511" width="7.28515625" style="291" customWidth="1"/>
    <col min="512" max="512" width="53.5703125" style="291" customWidth="1"/>
    <col min="513" max="515" width="13.5703125" style="291" customWidth="1"/>
    <col min="516" max="766" width="9.140625" style="291"/>
    <col min="767" max="767" width="7.28515625" style="291" customWidth="1"/>
    <col min="768" max="768" width="53.5703125" style="291" customWidth="1"/>
    <col min="769" max="771" width="13.5703125" style="291" customWidth="1"/>
    <col min="772" max="1022" width="9.140625" style="291"/>
    <col min="1023" max="1023" width="7.28515625" style="291" customWidth="1"/>
    <col min="1024" max="1024" width="53.5703125" style="291" customWidth="1"/>
    <col min="1025" max="1027" width="13.5703125" style="291" customWidth="1"/>
    <col min="1028" max="1278" width="9.140625" style="291"/>
    <col min="1279" max="1279" width="7.28515625" style="291" customWidth="1"/>
    <col min="1280" max="1280" width="53.5703125" style="291" customWidth="1"/>
    <col min="1281" max="1283" width="13.5703125" style="291" customWidth="1"/>
    <col min="1284" max="1534" width="9.140625" style="291"/>
    <col min="1535" max="1535" width="7.28515625" style="291" customWidth="1"/>
    <col min="1536" max="1536" width="53.5703125" style="291" customWidth="1"/>
    <col min="1537" max="1539" width="13.5703125" style="291" customWidth="1"/>
    <col min="1540" max="1790" width="9.140625" style="291"/>
    <col min="1791" max="1791" width="7.28515625" style="291" customWidth="1"/>
    <col min="1792" max="1792" width="53.5703125" style="291" customWidth="1"/>
    <col min="1793" max="1795" width="13.5703125" style="291" customWidth="1"/>
    <col min="1796" max="2046" width="9.140625" style="291"/>
    <col min="2047" max="2047" width="7.28515625" style="291" customWidth="1"/>
    <col min="2048" max="2048" width="53.5703125" style="291" customWidth="1"/>
    <col min="2049" max="2051" width="13.5703125" style="291" customWidth="1"/>
    <col min="2052" max="2302" width="9.140625" style="291"/>
    <col min="2303" max="2303" width="7.28515625" style="291" customWidth="1"/>
    <col min="2304" max="2304" width="53.5703125" style="291" customWidth="1"/>
    <col min="2305" max="2307" width="13.5703125" style="291" customWidth="1"/>
    <col min="2308" max="2558" width="9.140625" style="291"/>
    <col min="2559" max="2559" width="7.28515625" style="291" customWidth="1"/>
    <col min="2560" max="2560" width="53.5703125" style="291" customWidth="1"/>
    <col min="2561" max="2563" width="13.5703125" style="291" customWidth="1"/>
    <col min="2564" max="2814" width="9.140625" style="291"/>
    <col min="2815" max="2815" width="7.28515625" style="291" customWidth="1"/>
    <col min="2816" max="2816" width="53.5703125" style="291" customWidth="1"/>
    <col min="2817" max="2819" width="13.5703125" style="291" customWidth="1"/>
    <col min="2820" max="3070" width="9.140625" style="291"/>
    <col min="3071" max="3071" width="7.28515625" style="291" customWidth="1"/>
    <col min="3072" max="3072" width="53.5703125" style="291" customWidth="1"/>
    <col min="3073" max="3075" width="13.5703125" style="291" customWidth="1"/>
    <col min="3076" max="3326" width="9.140625" style="291"/>
    <col min="3327" max="3327" width="7.28515625" style="291" customWidth="1"/>
    <col min="3328" max="3328" width="53.5703125" style="291" customWidth="1"/>
    <col min="3329" max="3331" width="13.5703125" style="291" customWidth="1"/>
    <col min="3332" max="3582" width="9.140625" style="291"/>
    <col min="3583" max="3583" width="7.28515625" style="291" customWidth="1"/>
    <col min="3584" max="3584" width="53.5703125" style="291" customWidth="1"/>
    <col min="3585" max="3587" width="13.5703125" style="291" customWidth="1"/>
    <col min="3588" max="3838" width="9.140625" style="291"/>
    <col min="3839" max="3839" width="7.28515625" style="291" customWidth="1"/>
    <col min="3840" max="3840" width="53.5703125" style="291" customWidth="1"/>
    <col min="3841" max="3843" width="13.5703125" style="291" customWidth="1"/>
    <col min="3844" max="4094" width="9.140625" style="291"/>
    <col min="4095" max="4095" width="7.28515625" style="291" customWidth="1"/>
    <col min="4096" max="4096" width="53.5703125" style="291" customWidth="1"/>
    <col min="4097" max="4099" width="13.5703125" style="291" customWidth="1"/>
    <col min="4100" max="4350" width="9.140625" style="291"/>
    <col min="4351" max="4351" width="7.28515625" style="291" customWidth="1"/>
    <col min="4352" max="4352" width="53.5703125" style="291" customWidth="1"/>
    <col min="4353" max="4355" width="13.5703125" style="291" customWidth="1"/>
    <col min="4356" max="4606" width="9.140625" style="291"/>
    <col min="4607" max="4607" width="7.28515625" style="291" customWidth="1"/>
    <col min="4608" max="4608" width="53.5703125" style="291" customWidth="1"/>
    <col min="4609" max="4611" width="13.5703125" style="291" customWidth="1"/>
    <col min="4612" max="4862" width="9.140625" style="291"/>
    <col min="4863" max="4863" width="7.28515625" style="291" customWidth="1"/>
    <col min="4864" max="4864" width="53.5703125" style="291" customWidth="1"/>
    <col min="4865" max="4867" width="13.5703125" style="291" customWidth="1"/>
    <col min="4868" max="5118" width="9.140625" style="291"/>
    <col min="5119" max="5119" width="7.28515625" style="291" customWidth="1"/>
    <col min="5120" max="5120" width="53.5703125" style="291" customWidth="1"/>
    <col min="5121" max="5123" width="13.5703125" style="291" customWidth="1"/>
    <col min="5124" max="5374" width="9.140625" style="291"/>
    <col min="5375" max="5375" width="7.28515625" style="291" customWidth="1"/>
    <col min="5376" max="5376" width="53.5703125" style="291" customWidth="1"/>
    <col min="5377" max="5379" width="13.5703125" style="291" customWidth="1"/>
    <col min="5380" max="5630" width="9.140625" style="291"/>
    <col min="5631" max="5631" width="7.28515625" style="291" customWidth="1"/>
    <col min="5632" max="5632" width="53.5703125" style="291" customWidth="1"/>
    <col min="5633" max="5635" width="13.5703125" style="291" customWidth="1"/>
    <col min="5636" max="5886" width="9.140625" style="291"/>
    <col min="5887" max="5887" width="7.28515625" style="291" customWidth="1"/>
    <col min="5888" max="5888" width="53.5703125" style="291" customWidth="1"/>
    <col min="5889" max="5891" width="13.5703125" style="291" customWidth="1"/>
    <col min="5892" max="6142" width="9.140625" style="291"/>
    <col min="6143" max="6143" width="7.28515625" style="291" customWidth="1"/>
    <col min="6144" max="6144" width="53.5703125" style="291" customWidth="1"/>
    <col min="6145" max="6147" width="13.5703125" style="291" customWidth="1"/>
    <col min="6148" max="6398" width="9.140625" style="291"/>
    <col min="6399" max="6399" width="7.28515625" style="291" customWidth="1"/>
    <col min="6400" max="6400" width="53.5703125" style="291" customWidth="1"/>
    <col min="6401" max="6403" width="13.5703125" style="291" customWidth="1"/>
    <col min="6404" max="6654" width="9.140625" style="291"/>
    <col min="6655" max="6655" width="7.28515625" style="291" customWidth="1"/>
    <col min="6656" max="6656" width="53.5703125" style="291" customWidth="1"/>
    <col min="6657" max="6659" width="13.5703125" style="291" customWidth="1"/>
    <col min="6660" max="6910" width="9.140625" style="291"/>
    <col min="6911" max="6911" width="7.28515625" style="291" customWidth="1"/>
    <col min="6912" max="6912" width="53.5703125" style="291" customWidth="1"/>
    <col min="6913" max="6915" width="13.5703125" style="291" customWidth="1"/>
    <col min="6916" max="7166" width="9.140625" style="291"/>
    <col min="7167" max="7167" width="7.28515625" style="291" customWidth="1"/>
    <col min="7168" max="7168" width="53.5703125" style="291" customWidth="1"/>
    <col min="7169" max="7171" width="13.5703125" style="291" customWidth="1"/>
    <col min="7172" max="7422" width="9.140625" style="291"/>
    <col min="7423" max="7423" width="7.28515625" style="291" customWidth="1"/>
    <col min="7424" max="7424" width="53.5703125" style="291" customWidth="1"/>
    <col min="7425" max="7427" width="13.5703125" style="291" customWidth="1"/>
    <col min="7428" max="7678" width="9.140625" style="291"/>
    <col min="7679" max="7679" width="7.28515625" style="291" customWidth="1"/>
    <col min="7680" max="7680" width="53.5703125" style="291" customWidth="1"/>
    <col min="7681" max="7683" width="13.5703125" style="291" customWidth="1"/>
    <col min="7684" max="7934" width="9.140625" style="291"/>
    <col min="7935" max="7935" width="7.28515625" style="291" customWidth="1"/>
    <col min="7936" max="7936" width="53.5703125" style="291" customWidth="1"/>
    <col min="7937" max="7939" width="13.5703125" style="291" customWidth="1"/>
    <col min="7940" max="8190" width="9.140625" style="291"/>
    <col min="8191" max="8191" width="7.28515625" style="291" customWidth="1"/>
    <col min="8192" max="8192" width="53.5703125" style="291" customWidth="1"/>
    <col min="8193" max="8195" width="13.5703125" style="291" customWidth="1"/>
    <col min="8196" max="8446" width="9.140625" style="291"/>
    <col min="8447" max="8447" width="7.28515625" style="291" customWidth="1"/>
    <col min="8448" max="8448" width="53.5703125" style="291" customWidth="1"/>
    <col min="8449" max="8451" width="13.5703125" style="291" customWidth="1"/>
    <col min="8452" max="8702" width="9.140625" style="291"/>
    <col min="8703" max="8703" width="7.28515625" style="291" customWidth="1"/>
    <col min="8704" max="8704" width="53.5703125" style="291" customWidth="1"/>
    <col min="8705" max="8707" width="13.5703125" style="291" customWidth="1"/>
    <col min="8708" max="8958" width="9.140625" style="291"/>
    <col min="8959" max="8959" width="7.28515625" style="291" customWidth="1"/>
    <col min="8960" max="8960" width="53.5703125" style="291" customWidth="1"/>
    <col min="8961" max="8963" width="13.5703125" style="291" customWidth="1"/>
    <col min="8964" max="9214" width="9.140625" style="291"/>
    <col min="9215" max="9215" width="7.28515625" style="291" customWidth="1"/>
    <col min="9216" max="9216" width="53.5703125" style="291" customWidth="1"/>
    <col min="9217" max="9219" width="13.5703125" style="291" customWidth="1"/>
    <col min="9220" max="9470" width="9.140625" style="291"/>
    <col min="9471" max="9471" width="7.28515625" style="291" customWidth="1"/>
    <col min="9472" max="9472" width="53.5703125" style="291" customWidth="1"/>
    <col min="9473" max="9475" width="13.5703125" style="291" customWidth="1"/>
    <col min="9476" max="9726" width="9.140625" style="291"/>
    <col min="9727" max="9727" width="7.28515625" style="291" customWidth="1"/>
    <col min="9728" max="9728" width="53.5703125" style="291" customWidth="1"/>
    <col min="9729" max="9731" width="13.5703125" style="291" customWidth="1"/>
    <col min="9732" max="9982" width="9.140625" style="291"/>
    <col min="9983" max="9983" width="7.28515625" style="291" customWidth="1"/>
    <col min="9984" max="9984" width="53.5703125" style="291" customWidth="1"/>
    <col min="9985" max="9987" width="13.5703125" style="291" customWidth="1"/>
    <col min="9988" max="10238" width="9.140625" style="291"/>
    <col min="10239" max="10239" width="7.28515625" style="291" customWidth="1"/>
    <col min="10240" max="10240" width="53.5703125" style="291" customWidth="1"/>
    <col min="10241" max="10243" width="13.5703125" style="291" customWidth="1"/>
    <col min="10244" max="10494" width="9.140625" style="291"/>
    <col min="10495" max="10495" width="7.28515625" style="291" customWidth="1"/>
    <col min="10496" max="10496" width="53.5703125" style="291" customWidth="1"/>
    <col min="10497" max="10499" width="13.5703125" style="291" customWidth="1"/>
    <col min="10500" max="10750" width="9.140625" style="291"/>
    <col min="10751" max="10751" width="7.28515625" style="291" customWidth="1"/>
    <col min="10752" max="10752" width="53.5703125" style="291" customWidth="1"/>
    <col min="10753" max="10755" width="13.5703125" style="291" customWidth="1"/>
    <col min="10756" max="11006" width="9.140625" style="291"/>
    <col min="11007" max="11007" width="7.28515625" style="291" customWidth="1"/>
    <col min="11008" max="11008" width="53.5703125" style="291" customWidth="1"/>
    <col min="11009" max="11011" width="13.5703125" style="291" customWidth="1"/>
    <col min="11012" max="11262" width="9.140625" style="291"/>
    <col min="11263" max="11263" width="7.28515625" style="291" customWidth="1"/>
    <col min="11264" max="11264" width="53.5703125" style="291" customWidth="1"/>
    <col min="11265" max="11267" width="13.5703125" style="291" customWidth="1"/>
    <col min="11268" max="11518" width="9.140625" style="291"/>
    <col min="11519" max="11519" width="7.28515625" style="291" customWidth="1"/>
    <col min="11520" max="11520" width="53.5703125" style="291" customWidth="1"/>
    <col min="11521" max="11523" width="13.5703125" style="291" customWidth="1"/>
    <col min="11524" max="11774" width="9.140625" style="291"/>
    <col min="11775" max="11775" width="7.28515625" style="291" customWidth="1"/>
    <col min="11776" max="11776" width="53.5703125" style="291" customWidth="1"/>
    <col min="11777" max="11779" width="13.5703125" style="291" customWidth="1"/>
    <col min="11780" max="12030" width="9.140625" style="291"/>
    <col min="12031" max="12031" width="7.28515625" style="291" customWidth="1"/>
    <col min="12032" max="12032" width="53.5703125" style="291" customWidth="1"/>
    <col min="12033" max="12035" width="13.5703125" style="291" customWidth="1"/>
    <col min="12036" max="12286" width="9.140625" style="291"/>
    <col min="12287" max="12287" width="7.28515625" style="291" customWidth="1"/>
    <col min="12288" max="12288" width="53.5703125" style="291" customWidth="1"/>
    <col min="12289" max="12291" width="13.5703125" style="291" customWidth="1"/>
    <col min="12292" max="12542" width="9.140625" style="291"/>
    <col min="12543" max="12543" width="7.28515625" style="291" customWidth="1"/>
    <col min="12544" max="12544" width="53.5703125" style="291" customWidth="1"/>
    <col min="12545" max="12547" width="13.5703125" style="291" customWidth="1"/>
    <col min="12548" max="12798" width="9.140625" style="291"/>
    <col min="12799" max="12799" width="7.28515625" style="291" customWidth="1"/>
    <col min="12800" max="12800" width="53.5703125" style="291" customWidth="1"/>
    <col min="12801" max="12803" width="13.5703125" style="291" customWidth="1"/>
    <col min="12804" max="13054" width="9.140625" style="291"/>
    <col min="13055" max="13055" width="7.28515625" style="291" customWidth="1"/>
    <col min="13056" max="13056" width="53.5703125" style="291" customWidth="1"/>
    <col min="13057" max="13059" width="13.5703125" style="291" customWidth="1"/>
    <col min="13060" max="13310" width="9.140625" style="291"/>
    <col min="13311" max="13311" width="7.28515625" style="291" customWidth="1"/>
    <col min="13312" max="13312" width="53.5703125" style="291" customWidth="1"/>
    <col min="13313" max="13315" width="13.5703125" style="291" customWidth="1"/>
    <col min="13316" max="13566" width="9.140625" style="291"/>
    <col min="13567" max="13567" width="7.28515625" style="291" customWidth="1"/>
    <col min="13568" max="13568" width="53.5703125" style="291" customWidth="1"/>
    <col min="13569" max="13571" width="13.5703125" style="291" customWidth="1"/>
    <col min="13572" max="13822" width="9.140625" style="291"/>
    <col min="13823" max="13823" width="7.28515625" style="291" customWidth="1"/>
    <col min="13824" max="13824" width="53.5703125" style="291" customWidth="1"/>
    <col min="13825" max="13827" width="13.5703125" style="291" customWidth="1"/>
    <col min="13828" max="14078" width="9.140625" style="291"/>
    <col min="14079" max="14079" width="7.28515625" style="291" customWidth="1"/>
    <col min="14080" max="14080" width="53.5703125" style="291" customWidth="1"/>
    <col min="14081" max="14083" width="13.5703125" style="291" customWidth="1"/>
    <col min="14084" max="14334" width="9.140625" style="291"/>
    <col min="14335" max="14335" width="7.28515625" style="291" customWidth="1"/>
    <col min="14336" max="14336" width="53.5703125" style="291" customWidth="1"/>
    <col min="14337" max="14339" width="13.5703125" style="291" customWidth="1"/>
    <col min="14340" max="14590" width="9.140625" style="291"/>
    <col min="14591" max="14591" width="7.28515625" style="291" customWidth="1"/>
    <col min="14592" max="14592" width="53.5703125" style="291" customWidth="1"/>
    <col min="14593" max="14595" width="13.5703125" style="291" customWidth="1"/>
    <col min="14596" max="14846" width="9.140625" style="291"/>
    <col min="14847" max="14847" width="7.28515625" style="291" customWidth="1"/>
    <col min="14848" max="14848" width="53.5703125" style="291" customWidth="1"/>
    <col min="14849" max="14851" width="13.5703125" style="291" customWidth="1"/>
    <col min="14852" max="15102" width="9.140625" style="291"/>
    <col min="15103" max="15103" width="7.28515625" style="291" customWidth="1"/>
    <col min="15104" max="15104" width="53.5703125" style="291" customWidth="1"/>
    <col min="15105" max="15107" width="13.5703125" style="291" customWidth="1"/>
    <col min="15108" max="15358" width="9.140625" style="291"/>
    <col min="15359" max="15359" width="7.28515625" style="291" customWidth="1"/>
    <col min="15360" max="15360" width="53.5703125" style="291" customWidth="1"/>
    <col min="15361" max="15363" width="13.5703125" style="291" customWidth="1"/>
    <col min="15364" max="15614" width="9.140625" style="291"/>
    <col min="15615" max="15615" width="7.28515625" style="291" customWidth="1"/>
    <col min="15616" max="15616" width="53.5703125" style="291" customWidth="1"/>
    <col min="15617" max="15619" width="13.5703125" style="291" customWidth="1"/>
    <col min="15620" max="15870" width="9.140625" style="291"/>
    <col min="15871" max="15871" width="7.28515625" style="291" customWidth="1"/>
    <col min="15872" max="15872" width="53.5703125" style="291" customWidth="1"/>
    <col min="15873" max="15875" width="13.5703125" style="291" customWidth="1"/>
    <col min="15876" max="16126" width="9.140625" style="291"/>
    <col min="16127" max="16127" width="7.28515625" style="291" customWidth="1"/>
    <col min="16128" max="16128" width="53.5703125" style="291" customWidth="1"/>
    <col min="16129" max="16131" width="13.5703125" style="291" customWidth="1"/>
    <col min="16132" max="16384" width="9.140625" style="291"/>
  </cols>
  <sheetData>
    <row r="1" spans="1:5" ht="33.75" customHeight="1">
      <c r="A1" s="398" t="s">
        <v>432</v>
      </c>
      <c r="B1" s="398"/>
      <c r="C1" s="398"/>
      <c r="D1" s="398"/>
      <c r="E1" s="398"/>
    </row>
    <row r="2" spans="1:5">
      <c r="A2" s="292" t="s">
        <v>107</v>
      </c>
      <c r="B2" s="292"/>
      <c r="C2" s="292"/>
      <c r="D2" s="292"/>
      <c r="E2" s="292"/>
    </row>
    <row r="3" spans="1:5" ht="16.5" thickBot="1">
      <c r="A3" s="293"/>
      <c r="B3" s="294"/>
      <c r="C3" s="106"/>
      <c r="D3" s="106"/>
      <c r="E3" s="106" t="str">
        <f>'[1]11.sz.mell'!F7</f>
        <v>Forintban!</v>
      </c>
    </row>
    <row r="4" spans="1:5" ht="24.75" thickBot="1">
      <c r="A4" s="71" t="s">
        <v>110</v>
      </c>
      <c r="B4" s="72" t="s">
        <v>111</v>
      </c>
      <c r="C4" s="72" t="s">
        <v>433</v>
      </c>
      <c r="D4" s="72" t="s">
        <v>434</v>
      </c>
      <c r="E4" s="73" t="s">
        <v>427</v>
      </c>
    </row>
    <row r="5" spans="1:5" s="295" customFormat="1" ht="12" thickBot="1">
      <c r="A5" s="58">
        <v>1</v>
      </c>
      <c r="B5" s="108">
        <v>2</v>
      </c>
      <c r="C5" s="108">
        <v>3</v>
      </c>
      <c r="D5" s="108">
        <v>4</v>
      </c>
      <c r="E5" s="109">
        <v>5</v>
      </c>
    </row>
    <row r="6" spans="1:5" s="296" customFormat="1" ht="13.5" thickBot="1">
      <c r="A6" s="78" t="s">
        <v>4</v>
      </c>
      <c r="B6" s="79" t="s">
        <v>357</v>
      </c>
      <c r="C6" s="248"/>
      <c r="D6" s="248"/>
      <c r="E6" s="249">
        <f>'1.1.sz.mell.'!C5</f>
        <v>0</v>
      </c>
    </row>
    <row r="7" spans="1:5" s="296" customFormat="1" ht="13.5" thickBot="1">
      <c r="A7" s="78" t="s">
        <v>10</v>
      </c>
      <c r="B7" s="79" t="s">
        <v>246</v>
      </c>
      <c r="C7" s="248">
        <v>136847952</v>
      </c>
      <c r="D7" s="248">
        <v>166608841</v>
      </c>
      <c r="E7" s="249">
        <f>'1.1.sz.mell.'!C6</f>
        <v>129997340</v>
      </c>
    </row>
    <row r="8" spans="1:5" s="296" customFormat="1" ht="13.5" thickBot="1">
      <c r="A8" s="78" t="s">
        <v>20</v>
      </c>
      <c r="B8" s="79" t="s">
        <v>291</v>
      </c>
      <c r="C8" s="248"/>
      <c r="D8" s="248"/>
      <c r="E8" s="249">
        <f>'1.1.sz.mell.'!C13</f>
        <v>0</v>
      </c>
    </row>
    <row r="9" spans="1:5" s="80" customFormat="1" ht="12" customHeight="1" thickBot="1">
      <c r="A9" s="78" t="s">
        <v>22</v>
      </c>
      <c r="B9" s="79" t="s">
        <v>143</v>
      </c>
      <c r="C9" s="59">
        <f>SUM(C10:C19)</f>
        <v>86959421</v>
      </c>
      <c r="D9" s="59">
        <f t="shared" ref="D9:E9" si="0">SUM(D10:D19)</f>
        <v>105933440</v>
      </c>
      <c r="E9" s="59">
        <f t="shared" si="0"/>
        <v>96580000</v>
      </c>
    </row>
    <row r="10" spans="1:5" s="80" customFormat="1" ht="12" customHeight="1">
      <c r="A10" s="81" t="s">
        <v>417</v>
      </c>
      <c r="B10" s="82" t="s">
        <v>144</v>
      </c>
      <c r="C10" s="83">
        <v>26186</v>
      </c>
      <c r="D10" s="83"/>
      <c r="E10" s="83">
        <f>'1.1.sz.mell.'!C28</f>
        <v>0</v>
      </c>
    </row>
    <row r="11" spans="1:5" s="80" customFormat="1" ht="12" customHeight="1">
      <c r="A11" s="81" t="s">
        <v>418</v>
      </c>
      <c r="B11" s="85" t="s">
        <v>145</v>
      </c>
      <c r="C11" s="86">
        <v>44637916</v>
      </c>
      <c r="D11" s="86">
        <v>60552985</v>
      </c>
      <c r="E11" s="83">
        <f>'1.1.sz.mell.'!C29</f>
        <v>0</v>
      </c>
    </row>
    <row r="12" spans="1:5" s="80" customFormat="1" ht="12" customHeight="1">
      <c r="A12" s="81" t="s">
        <v>419</v>
      </c>
      <c r="B12" s="85" t="s">
        <v>146</v>
      </c>
      <c r="C12" s="86">
        <v>119040</v>
      </c>
      <c r="D12" s="86">
        <v>43035</v>
      </c>
      <c r="E12" s="83">
        <f>'1.1.sz.mell.'!C30</f>
        <v>0</v>
      </c>
    </row>
    <row r="13" spans="1:5" s="80" customFormat="1" ht="12" customHeight="1">
      <c r="A13" s="81" t="s">
        <v>420</v>
      </c>
      <c r="B13" s="85" t="s">
        <v>148</v>
      </c>
      <c r="C13" s="86"/>
      <c r="D13" s="86"/>
      <c r="E13" s="83">
        <f>'1.1.sz.mell.'!C31</f>
        <v>0</v>
      </c>
    </row>
    <row r="14" spans="1:5" s="80" customFormat="1" ht="12" customHeight="1">
      <c r="A14" s="81" t="s">
        <v>421</v>
      </c>
      <c r="B14" s="85" t="s">
        <v>150</v>
      </c>
      <c r="C14" s="86">
        <v>38440754</v>
      </c>
      <c r="D14" s="86">
        <v>41373809</v>
      </c>
      <c r="E14" s="83">
        <f>'1.1.sz.mell.'!C32</f>
        <v>0</v>
      </c>
    </row>
    <row r="15" spans="1:5" s="80" customFormat="1" ht="12" customHeight="1">
      <c r="A15" s="81" t="s">
        <v>422</v>
      </c>
      <c r="B15" s="85" t="s">
        <v>152</v>
      </c>
      <c r="C15" s="86">
        <v>3172658</v>
      </c>
      <c r="D15" s="86">
        <v>3650871</v>
      </c>
      <c r="E15" s="83">
        <f>'1.1.sz.mell.'!C33</f>
        <v>0</v>
      </c>
    </row>
    <row r="16" spans="1:5" s="80" customFormat="1" ht="12" customHeight="1">
      <c r="A16" s="81" t="s">
        <v>423</v>
      </c>
      <c r="B16" s="85" t="s">
        <v>154</v>
      </c>
      <c r="C16" s="86">
        <v>0</v>
      </c>
      <c r="D16" s="86">
        <v>304000</v>
      </c>
      <c r="E16" s="83">
        <f>'1.1.sz.mell.'!C34</f>
        <v>0</v>
      </c>
    </row>
    <row r="17" spans="1:5" s="80" customFormat="1" ht="12" customHeight="1">
      <c r="A17" s="81" t="s">
        <v>424</v>
      </c>
      <c r="B17" s="85" t="s">
        <v>156</v>
      </c>
      <c r="C17" s="86">
        <v>17276</v>
      </c>
      <c r="D17" s="86">
        <v>3740</v>
      </c>
      <c r="E17" s="83">
        <f>'1.1.sz.mell.'!C35</f>
        <v>0</v>
      </c>
    </row>
    <row r="18" spans="1:5" s="80" customFormat="1" ht="12" customHeight="1">
      <c r="A18" s="81" t="s">
        <v>425</v>
      </c>
      <c r="B18" s="85" t="s">
        <v>158</v>
      </c>
      <c r="C18" s="92">
        <v>535748</v>
      </c>
      <c r="D18" s="92"/>
      <c r="E18" s="83">
        <f>'1.1.sz.mell.'!C36</f>
        <v>0</v>
      </c>
    </row>
    <row r="19" spans="1:5" s="80" customFormat="1" ht="12" customHeight="1" thickBot="1">
      <c r="A19" s="81" t="s">
        <v>426</v>
      </c>
      <c r="B19" s="88" t="s">
        <v>160</v>
      </c>
      <c r="C19" s="93">
        <v>9843</v>
      </c>
      <c r="D19" s="93">
        <v>5000</v>
      </c>
      <c r="E19" s="83">
        <f>'1.1.sz.mell.'!C37</f>
        <v>96580000</v>
      </c>
    </row>
    <row r="20" spans="1:5" s="296" customFormat="1" ht="13.5" thickBot="1">
      <c r="A20" s="78" t="s">
        <v>29</v>
      </c>
      <c r="B20" s="79" t="s">
        <v>386</v>
      </c>
      <c r="C20" s="267">
        <f>SUM(C21:C25)</f>
        <v>0</v>
      </c>
      <c r="D20" s="267">
        <f>SUM(D21:D25)</f>
        <v>0</v>
      </c>
      <c r="E20" s="268">
        <f>SUM(E21:E25)</f>
        <v>0</v>
      </c>
    </row>
    <row r="21" spans="1:5" s="296" customFormat="1" ht="12.75">
      <c r="A21" s="84" t="s">
        <v>31</v>
      </c>
      <c r="B21" s="19" t="s">
        <v>32</v>
      </c>
      <c r="C21" s="266"/>
      <c r="D21" s="266"/>
      <c r="E21" s="62">
        <f>'1.1.sz.mell.'!C39</f>
        <v>0</v>
      </c>
    </row>
    <row r="22" spans="1:5" s="296" customFormat="1" ht="12.75">
      <c r="A22" s="84" t="s">
        <v>33</v>
      </c>
      <c r="B22" s="19" t="s">
        <v>34</v>
      </c>
      <c r="C22" s="266"/>
      <c r="D22" s="266"/>
      <c r="E22" s="62">
        <f>'1.1.sz.mell.'!C40</f>
        <v>0</v>
      </c>
    </row>
    <row r="23" spans="1:5" s="296" customFormat="1" ht="12.75">
      <c r="A23" s="87" t="s">
        <v>35</v>
      </c>
      <c r="B23" s="19" t="s">
        <v>387</v>
      </c>
      <c r="C23" s="299"/>
      <c r="D23" s="299"/>
      <c r="E23" s="62">
        <f>'1.1.sz.mell.'!C41</f>
        <v>0</v>
      </c>
    </row>
    <row r="24" spans="1:5" s="296" customFormat="1" ht="12.75">
      <c r="A24" s="87" t="s">
        <v>147</v>
      </c>
      <c r="B24" s="19" t="s">
        <v>162</v>
      </c>
      <c r="C24" s="299"/>
      <c r="D24" s="299"/>
      <c r="E24" s="62">
        <f>'1.1.sz.mell.'!C42</f>
        <v>0</v>
      </c>
    </row>
    <row r="25" spans="1:5" s="296" customFormat="1" ht="13.5" thickBot="1">
      <c r="A25" s="87" t="s">
        <v>149</v>
      </c>
      <c r="B25" s="300" t="s">
        <v>164</v>
      </c>
      <c r="C25" s="299"/>
      <c r="D25" s="299"/>
      <c r="E25" s="62">
        <f>'1.1.sz.mell.'!C43</f>
        <v>0</v>
      </c>
    </row>
    <row r="26" spans="1:5" s="296" customFormat="1" ht="13.5" thickBot="1">
      <c r="A26" s="78" t="s">
        <v>37</v>
      </c>
      <c r="B26" s="79" t="s">
        <v>38</v>
      </c>
      <c r="C26" s="248"/>
      <c r="D26" s="248"/>
      <c r="E26" s="249">
        <f>'1.1.sz.mell.'!C44</f>
        <v>0</v>
      </c>
    </row>
    <row r="27" spans="1:5" s="296" customFormat="1" ht="13.5" thickBot="1">
      <c r="A27" s="78" t="s">
        <v>39</v>
      </c>
      <c r="B27" s="79" t="s">
        <v>40</v>
      </c>
      <c r="C27" s="251"/>
      <c r="D27" s="251"/>
      <c r="E27" s="219">
        <f>'1.1.sz.mell.'!C49</f>
        <v>0</v>
      </c>
    </row>
    <row r="28" spans="1:5" s="296" customFormat="1" ht="13.5" thickBot="1">
      <c r="A28" s="78" t="s">
        <v>41</v>
      </c>
      <c r="B28" s="301" t="s">
        <v>366</v>
      </c>
      <c r="C28" s="302">
        <f>+C6+C7+C8+C9+C20+C26+C27</f>
        <v>223807373</v>
      </c>
      <c r="D28" s="302">
        <f t="shared" ref="D28:E28" si="1">+D6+D7+D8+D9+D20+D26+D27</f>
        <v>272542281</v>
      </c>
      <c r="E28" s="302">
        <f t="shared" si="1"/>
        <v>226577340</v>
      </c>
    </row>
    <row r="29" spans="1:5" s="296" customFormat="1" ht="13.5" thickBot="1">
      <c r="A29" s="78" t="s">
        <v>43</v>
      </c>
      <c r="B29" s="79" t="s">
        <v>388</v>
      </c>
      <c r="C29" s="250">
        <f>SUM(C30:C32)</f>
        <v>0</v>
      </c>
      <c r="D29" s="250">
        <f>SUM(D30:D32)</f>
        <v>0</v>
      </c>
      <c r="E29" s="252">
        <f>SUM(E30:E32)</f>
        <v>0</v>
      </c>
    </row>
    <row r="30" spans="1:5" s="296" customFormat="1" ht="12.75">
      <c r="A30" s="84" t="s">
        <v>45</v>
      </c>
      <c r="B30" s="303" t="s">
        <v>309</v>
      </c>
      <c r="C30" s="297"/>
      <c r="D30" s="297"/>
      <c r="E30" s="298"/>
    </row>
    <row r="31" spans="1:5" s="296" customFormat="1" ht="12.75">
      <c r="A31" s="84" t="s">
        <v>47</v>
      </c>
      <c r="B31" s="303" t="s">
        <v>389</v>
      </c>
      <c r="C31" s="297"/>
      <c r="D31" s="297"/>
      <c r="E31" s="298"/>
    </row>
    <row r="32" spans="1:5" s="296" customFormat="1" ht="13.5" thickBot="1">
      <c r="A32" s="304" t="s">
        <v>49</v>
      </c>
      <c r="B32" s="305" t="s">
        <v>312</v>
      </c>
      <c r="C32" s="306"/>
      <c r="D32" s="306"/>
      <c r="E32" s="307"/>
    </row>
    <row r="33" spans="1:5" s="296" customFormat="1" ht="13.5" thickBot="1">
      <c r="A33" s="78" t="s">
        <v>51</v>
      </c>
      <c r="B33" s="79" t="s">
        <v>390</v>
      </c>
      <c r="C33" s="308"/>
      <c r="D33" s="308"/>
      <c r="E33" s="309"/>
    </row>
    <row r="34" spans="1:5" s="296" customFormat="1" ht="13.5" thickBot="1">
      <c r="A34" s="78" t="s">
        <v>251</v>
      </c>
      <c r="B34" s="79" t="s">
        <v>391</v>
      </c>
      <c r="C34" s="310">
        <f>SUM(C35:C36)</f>
        <v>7496587</v>
      </c>
      <c r="D34" s="310">
        <f>SUM(D35:D36)</f>
        <v>17321444</v>
      </c>
      <c r="E34" s="311">
        <f>SUM(E35:E36)</f>
        <v>24140746</v>
      </c>
    </row>
    <row r="35" spans="1:5" s="296" customFormat="1" ht="12.75">
      <c r="A35" s="84" t="s">
        <v>187</v>
      </c>
      <c r="B35" s="303" t="s">
        <v>198</v>
      </c>
      <c r="C35" s="297">
        <v>7496587</v>
      </c>
      <c r="D35" s="297">
        <v>17321444</v>
      </c>
      <c r="E35" s="298">
        <f>'1.1.sz.mell.'!C65</f>
        <v>24140746</v>
      </c>
    </row>
    <row r="36" spans="1:5" s="296" customFormat="1" ht="13.5" thickBot="1">
      <c r="A36" s="87" t="s">
        <v>189</v>
      </c>
      <c r="B36" s="312" t="s">
        <v>200</v>
      </c>
      <c r="C36" s="313"/>
      <c r="D36" s="313"/>
      <c r="E36" s="298">
        <f>'1.1.sz.mell.'!C66</f>
        <v>0</v>
      </c>
    </row>
    <row r="37" spans="1:5" s="296" customFormat="1" ht="13.5" thickBot="1">
      <c r="A37" s="78" t="s">
        <v>252</v>
      </c>
      <c r="B37" s="79" t="s">
        <v>392</v>
      </c>
      <c r="C37" s="315">
        <f>SUM(C38:C40)</f>
        <v>0</v>
      </c>
      <c r="D37" s="315">
        <f>SUM(D38:D40)</f>
        <v>0</v>
      </c>
      <c r="E37" s="316">
        <f>SUM(E38:E40)</f>
        <v>0</v>
      </c>
    </row>
    <row r="38" spans="1:5" s="296" customFormat="1" ht="12.75">
      <c r="A38" s="84" t="s">
        <v>197</v>
      </c>
      <c r="B38" s="303" t="s">
        <v>204</v>
      </c>
      <c r="C38" s="297"/>
      <c r="D38" s="297"/>
      <c r="E38" s="298"/>
    </row>
    <row r="39" spans="1:5" s="296" customFormat="1" ht="12.75">
      <c r="A39" s="84" t="s">
        <v>199</v>
      </c>
      <c r="B39" s="303" t="s">
        <v>206</v>
      </c>
      <c r="C39" s="297"/>
      <c r="D39" s="297"/>
      <c r="E39" s="298"/>
    </row>
    <row r="40" spans="1:5" s="296" customFormat="1" ht="13.5" thickBot="1">
      <c r="A40" s="87" t="s">
        <v>393</v>
      </c>
      <c r="B40" s="312" t="s">
        <v>208</v>
      </c>
      <c r="C40" s="313"/>
      <c r="D40" s="313"/>
      <c r="E40" s="314"/>
    </row>
    <row r="41" spans="1:5" s="296" customFormat="1" ht="13.5" thickBot="1">
      <c r="A41" s="78" t="s">
        <v>253</v>
      </c>
      <c r="B41" s="79" t="s">
        <v>394</v>
      </c>
      <c r="C41" s="317"/>
      <c r="D41" s="317"/>
      <c r="E41" s="318"/>
    </row>
    <row r="42" spans="1:5" s="296" customFormat="1" ht="13.5" thickBot="1">
      <c r="A42" s="78" t="s">
        <v>256</v>
      </c>
      <c r="B42" s="79" t="s">
        <v>220</v>
      </c>
      <c r="C42" s="308"/>
      <c r="D42" s="308"/>
      <c r="E42" s="309"/>
    </row>
    <row r="43" spans="1:5" s="296" customFormat="1" ht="13.5" thickBot="1">
      <c r="A43" s="78" t="s">
        <v>259</v>
      </c>
      <c r="B43" s="79" t="s">
        <v>395</v>
      </c>
      <c r="C43" s="250">
        <f>+C29+C33+C34+C37+C41+C42</f>
        <v>7496587</v>
      </c>
      <c r="D43" s="250">
        <f>+D29+D33+D34+D37+D41+D42</f>
        <v>17321444</v>
      </c>
      <c r="E43" s="252">
        <f>+E29+E33+E34+E37+E41+E42</f>
        <v>24140746</v>
      </c>
    </row>
    <row r="44" spans="1:5" s="296" customFormat="1" ht="13.5" thickBot="1">
      <c r="A44" s="78" t="s">
        <v>262</v>
      </c>
      <c r="B44" s="79" t="s">
        <v>396</v>
      </c>
      <c r="C44" s="250">
        <f>+C28+C43</f>
        <v>231303960</v>
      </c>
      <c r="D44" s="250">
        <f>+D28+D43</f>
        <v>289863725</v>
      </c>
      <c r="E44" s="252">
        <f>+E28+E43</f>
        <v>250718086</v>
      </c>
    </row>
    <row r="45" spans="1:5">
      <c r="A45" s="399"/>
      <c r="B45" s="399"/>
      <c r="C45" s="399"/>
      <c r="D45" s="291"/>
      <c r="E45" s="291"/>
    </row>
    <row r="46" spans="1:5" s="295" customFormat="1">
      <c r="A46" s="365" t="s">
        <v>225</v>
      </c>
      <c r="B46" s="365"/>
      <c r="C46" s="365"/>
      <c r="D46" s="365"/>
      <c r="E46" s="365"/>
    </row>
    <row r="47" spans="1:5" ht="11.25" customHeight="1" thickBot="1">
      <c r="A47" s="364"/>
      <c r="B47" s="364"/>
      <c r="C47" s="106"/>
      <c r="D47" s="106"/>
      <c r="E47" s="106" t="str">
        <f>E3</f>
        <v>Forintban!</v>
      </c>
    </row>
    <row r="48" spans="1:5" ht="24.75" thickBot="1">
      <c r="A48" s="71" t="s">
        <v>325</v>
      </c>
      <c r="B48" s="72" t="s">
        <v>227</v>
      </c>
      <c r="C48" s="72" t="str">
        <f>+C4</f>
        <v>2016. évi tény</v>
      </c>
      <c r="D48" s="72" t="str">
        <f>+D4</f>
        <v>2017. évi várható</v>
      </c>
      <c r="E48" s="73" t="str">
        <f>+E4</f>
        <v>2018. évi előirányzat</v>
      </c>
    </row>
    <row r="49" spans="1:5" ht="16.5" thickBot="1">
      <c r="A49" s="58">
        <v>1</v>
      </c>
      <c r="B49" s="108">
        <v>2</v>
      </c>
      <c r="C49" s="108">
        <v>3</v>
      </c>
      <c r="D49" s="108">
        <v>4</v>
      </c>
      <c r="E49" s="247">
        <v>5</v>
      </c>
    </row>
    <row r="50" spans="1:5" ht="16.5" thickBot="1">
      <c r="A50" s="78" t="s">
        <v>4</v>
      </c>
      <c r="B50" s="119" t="s">
        <v>416</v>
      </c>
      <c r="C50" s="267">
        <f>+C51+C52+C53+C54+C55+C56</f>
        <v>212784252</v>
      </c>
      <c r="D50" s="267">
        <f>+D51+D52+D53+D54+D55+D56</f>
        <v>263804938</v>
      </c>
      <c r="E50" s="59">
        <f>+E51+E52+E53+E54+E55+E56</f>
        <v>248913086</v>
      </c>
    </row>
    <row r="51" spans="1:5">
      <c r="A51" s="113" t="s">
        <v>5</v>
      </c>
      <c r="B51" s="114" t="s">
        <v>55</v>
      </c>
      <c r="C51" s="319">
        <v>114974023</v>
      </c>
      <c r="D51" s="319">
        <v>136726485</v>
      </c>
      <c r="E51" s="320">
        <f>'1.1.sz.mell.'!C85</f>
        <v>141314000</v>
      </c>
    </row>
    <row r="52" spans="1:5">
      <c r="A52" s="84" t="s">
        <v>6</v>
      </c>
      <c r="B52" s="19" t="s">
        <v>56</v>
      </c>
      <c r="C52" s="266">
        <v>34048549</v>
      </c>
      <c r="D52" s="266">
        <v>33762411</v>
      </c>
      <c r="E52" s="62">
        <f>'1.1.sz.mell.'!C86</f>
        <v>31739000</v>
      </c>
    </row>
    <row r="53" spans="1:5" ht="16.5" customHeight="1">
      <c r="A53" s="84" t="s">
        <v>7</v>
      </c>
      <c r="B53" s="19" t="s">
        <v>57</v>
      </c>
      <c r="C53" s="299">
        <v>47143151</v>
      </c>
      <c r="D53" s="299">
        <v>61426332</v>
      </c>
      <c r="E53" s="216">
        <f>'1.1.sz.mell.'!C87</f>
        <v>59658000</v>
      </c>
    </row>
    <row r="54" spans="1:5" ht="16.5" customHeight="1">
      <c r="A54" s="84" t="s">
        <v>8</v>
      </c>
      <c r="B54" s="116" t="s">
        <v>58</v>
      </c>
      <c r="C54" s="299"/>
      <c r="D54" s="299"/>
      <c r="E54" s="216">
        <f>'1.1.sz.mell.'!C88</f>
        <v>0</v>
      </c>
    </row>
    <row r="55" spans="1:5" ht="16.5" customHeight="1">
      <c r="A55" s="84" t="s">
        <v>9</v>
      </c>
      <c r="B55" s="117" t="s">
        <v>59</v>
      </c>
      <c r="C55" s="299">
        <v>16618529</v>
      </c>
      <c r="D55" s="299">
        <v>31889710</v>
      </c>
      <c r="E55" s="216">
        <f>'1.1.sz.mell.'!C89</f>
        <v>8033722</v>
      </c>
    </row>
    <row r="56" spans="1:5" ht="16.5" customHeight="1" thickBot="1">
      <c r="A56" s="84" t="s">
        <v>379</v>
      </c>
      <c r="B56" s="116" t="s">
        <v>250</v>
      </c>
      <c r="C56" s="266"/>
      <c r="D56" s="266"/>
      <c r="E56" s="62">
        <f>'1.1.sz.mell.'!C96</f>
        <v>8168364</v>
      </c>
    </row>
    <row r="57" spans="1:5" ht="16.5" customHeight="1" thickBot="1">
      <c r="A57" s="78" t="s">
        <v>10</v>
      </c>
      <c r="B57" s="79" t="s">
        <v>415</v>
      </c>
      <c r="C57" s="267">
        <f>+C58+C60+C62</f>
        <v>1198266</v>
      </c>
      <c r="D57" s="267">
        <f>+D58+D60+D62</f>
        <v>1663780</v>
      </c>
      <c r="E57" s="268">
        <f>+E58+E60+E62</f>
        <v>1805000</v>
      </c>
    </row>
    <row r="58" spans="1:5" ht="16.5" customHeight="1">
      <c r="A58" s="81" t="s">
        <v>12</v>
      </c>
      <c r="B58" s="22" t="s">
        <v>397</v>
      </c>
      <c r="C58" s="264">
        <v>1198266</v>
      </c>
      <c r="D58" s="264">
        <v>1663780</v>
      </c>
      <c r="E58" s="265">
        <f>'1.1.sz.mell.'!C91</f>
        <v>1805000</v>
      </c>
    </row>
    <row r="59" spans="1:5" ht="16.5" customHeight="1">
      <c r="A59" s="81" t="s">
        <v>14</v>
      </c>
      <c r="B59" s="22" t="s">
        <v>398</v>
      </c>
      <c r="C59" s="264"/>
      <c r="D59" s="264"/>
      <c r="E59" s="265"/>
    </row>
    <row r="60" spans="1:5" ht="16.5" customHeight="1">
      <c r="A60" s="81" t="s">
        <v>16</v>
      </c>
      <c r="B60" s="19" t="s">
        <v>62</v>
      </c>
      <c r="C60" s="266"/>
      <c r="D60" s="266"/>
      <c r="E60" s="62"/>
    </row>
    <row r="61" spans="1:5" ht="16.5" customHeight="1">
      <c r="A61" s="81" t="s">
        <v>18</v>
      </c>
      <c r="B61" s="19" t="s">
        <v>232</v>
      </c>
      <c r="C61" s="266"/>
      <c r="D61" s="266"/>
      <c r="E61" s="62"/>
    </row>
    <row r="62" spans="1:5" ht="16.5" customHeight="1" thickBot="1">
      <c r="A62" s="81" t="s">
        <v>116</v>
      </c>
      <c r="B62" s="19" t="s">
        <v>399</v>
      </c>
      <c r="C62" s="266"/>
      <c r="D62" s="266"/>
      <c r="E62" s="62"/>
    </row>
    <row r="63" spans="1:5" ht="16.5" thickBot="1">
      <c r="A63" s="78" t="s">
        <v>20</v>
      </c>
      <c r="B63" s="321" t="s">
        <v>400</v>
      </c>
      <c r="C63" s="267">
        <f>+C50+C57</f>
        <v>213982518</v>
      </c>
      <c r="D63" s="267">
        <f>+D50+D57</f>
        <v>265468718</v>
      </c>
      <c r="E63" s="268">
        <f>+E50+E57</f>
        <v>250718086</v>
      </c>
    </row>
    <row r="64" spans="1:5" ht="16.5" thickBot="1">
      <c r="A64" s="78" t="s">
        <v>22</v>
      </c>
      <c r="B64" s="79" t="s">
        <v>401</v>
      </c>
      <c r="C64" s="267">
        <f>SUM(C65:C67)</f>
        <v>0</v>
      </c>
      <c r="D64" s="267">
        <f>SUM(D65:D67)</f>
        <v>0</v>
      </c>
      <c r="E64" s="268">
        <f>SUM(E65:E67)</f>
        <v>0</v>
      </c>
    </row>
    <row r="65" spans="1:5">
      <c r="A65" s="84" t="s">
        <v>24</v>
      </c>
      <c r="B65" s="322" t="s">
        <v>402</v>
      </c>
      <c r="C65" s="323"/>
      <c r="D65" s="323"/>
      <c r="E65" s="215"/>
    </row>
    <row r="66" spans="1:5">
      <c r="A66" s="84" t="s">
        <v>25</v>
      </c>
      <c r="B66" s="324" t="s">
        <v>403</v>
      </c>
      <c r="C66" s="299"/>
      <c r="D66" s="299"/>
      <c r="E66" s="216"/>
    </row>
    <row r="67" spans="1:5" s="296" customFormat="1" ht="13.5" thickBot="1">
      <c r="A67" s="84" t="s">
        <v>27</v>
      </c>
      <c r="B67" s="324" t="s">
        <v>404</v>
      </c>
      <c r="C67" s="299"/>
      <c r="D67" s="299"/>
      <c r="E67" s="216"/>
    </row>
    <row r="68" spans="1:5" ht="16.5" thickBot="1">
      <c r="A68" s="78" t="s">
        <v>29</v>
      </c>
      <c r="B68" s="24" t="s">
        <v>405</v>
      </c>
      <c r="C68" s="267">
        <f>SUM(C69:C72)</f>
        <v>0</v>
      </c>
      <c r="D68" s="267">
        <f>SUM(D69:D72)</f>
        <v>0</v>
      </c>
      <c r="E68" s="268">
        <f>SUM(E69:E72)</f>
        <v>0</v>
      </c>
    </row>
    <row r="69" spans="1:5">
      <c r="A69" s="84" t="s">
        <v>31</v>
      </c>
      <c r="B69" s="324" t="s">
        <v>406</v>
      </c>
      <c r="C69" s="299"/>
      <c r="D69" s="299"/>
      <c r="E69" s="216"/>
    </row>
    <row r="70" spans="1:5">
      <c r="A70" s="84" t="s">
        <v>33</v>
      </c>
      <c r="B70" s="324" t="s">
        <v>407</v>
      </c>
      <c r="C70" s="299"/>
      <c r="D70" s="299"/>
      <c r="E70" s="216"/>
    </row>
    <row r="71" spans="1:5">
      <c r="A71" s="84" t="s">
        <v>35</v>
      </c>
      <c r="B71" s="324" t="s">
        <v>408</v>
      </c>
      <c r="C71" s="299"/>
      <c r="D71" s="299"/>
      <c r="E71" s="216"/>
    </row>
    <row r="72" spans="1:5" ht="16.5" thickBot="1">
      <c r="A72" s="84" t="s">
        <v>147</v>
      </c>
      <c r="B72" s="324" t="s">
        <v>409</v>
      </c>
      <c r="C72" s="299"/>
      <c r="D72" s="299"/>
      <c r="E72" s="216"/>
    </row>
    <row r="73" spans="1:5" ht="16.5" thickBot="1">
      <c r="A73" s="78" t="s">
        <v>37</v>
      </c>
      <c r="B73" s="24" t="s">
        <v>410</v>
      </c>
      <c r="C73" s="267">
        <f>SUM(C74:C77)</f>
        <v>0</v>
      </c>
      <c r="D73" s="267">
        <f>SUM(D74:D77)</f>
        <v>0</v>
      </c>
      <c r="E73" s="268">
        <f>SUM(E74:E77)</f>
        <v>0</v>
      </c>
    </row>
    <row r="74" spans="1:5">
      <c r="A74" s="84" t="s">
        <v>76</v>
      </c>
      <c r="B74" s="324" t="s">
        <v>86</v>
      </c>
      <c r="C74" s="299"/>
      <c r="D74" s="299"/>
      <c r="E74" s="216"/>
    </row>
    <row r="75" spans="1:5">
      <c r="A75" s="84" t="s">
        <v>78</v>
      </c>
      <c r="B75" s="324" t="s">
        <v>88</v>
      </c>
      <c r="C75" s="299"/>
      <c r="D75" s="299"/>
      <c r="E75" s="216"/>
    </row>
    <row r="76" spans="1:5">
      <c r="A76" s="84" t="s">
        <v>80</v>
      </c>
      <c r="B76" s="324" t="s">
        <v>411</v>
      </c>
      <c r="C76" s="299"/>
      <c r="D76" s="299"/>
      <c r="E76" s="216"/>
    </row>
    <row r="77" spans="1:5" ht="16.5" thickBot="1">
      <c r="A77" s="84" t="s">
        <v>82</v>
      </c>
      <c r="B77" s="324" t="s">
        <v>310</v>
      </c>
      <c r="C77" s="299"/>
      <c r="D77" s="299"/>
      <c r="E77" s="216"/>
    </row>
    <row r="78" spans="1:5" ht="16.5" thickBot="1">
      <c r="A78" s="78" t="s">
        <v>39</v>
      </c>
      <c r="B78" s="24" t="s">
        <v>412</v>
      </c>
      <c r="C78" s="248"/>
      <c r="D78" s="248"/>
      <c r="E78" s="249"/>
    </row>
    <row r="79" spans="1:5" ht="16.5" thickBot="1">
      <c r="A79" s="78" t="s">
        <v>41</v>
      </c>
      <c r="B79" s="24" t="s">
        <v>354</v>
      </c>
      <c r="C79" s="248"/>
      <c r="D79" s="248"/>
      <c r="E79" s="249"/>
    </row>
    <row r="80" spans="1:5" ht="16.5" thickBot="1">
      <c r="A80" s="78" t="s">
        <v>43</v>
      </c>
      <c r="B80" s="79" t="s">
        <v>413</v>
      </c>
      <c r="C80" s="250">
        <f>+C64+C68+C73+C78+C79</f>
        <v>0</v>
      </c>
      <c r="D80" s="250">
        <f>+D64+D68+D73+D78+D79</f>
        <v>0</v>
      </c>
      <c r="E80" s="252">
        <f>+E64+E68+E73+E78+E79</f>
        <v>0</v>
      </c>
    </row>
    <row r="81" spans="1:5" ht="16.5" thickBot="1">
      <c r="A81" s="78" t="s">
        <v>51</v>
      </c>
      <c r="B81" s="79" t="s">
        <v>414</v>
      </c>
      <c r="C81" s="250">
        <f>+C63+C80</f>
        <v>213982518</v>
      </c>
      <c r="D81" s="250">
        <f>+D63+D80</f>
        <v>265468718</v>
      </c>
      <c r="E81" s="252">
        <f>+E63+E80</f>
        <v>250718086</v>
      </c>
    </row>
  </sheetData>
  <mergeCells count="4">
    <mergeCell ref="A1:E1"/>
    <mergeCell ref="A45:C45"/>
    <mergeCell ref="A46:E46"/>
    <mergeCell ref="A47:B47"/>
  </mergeCells>
  <printOptions horizontalCentered="1"/>
  <pageMargins left="0.78740157480314965" right="0.78740157480314965" top="0.47244094488188981" bottom="0.35433070866141736" header="0.23622047244094491" footer="0.23622047244094491"/>
  <pageSetup paperSize="9" scale="67" fitToHeight="2" orientation="portrait" r:id="rId1"/>
  <headerFooter alignWithMargins="0">
    <oddHeader>&amp;C&amp;"Times New Roman CE,Félkövér"TÁJÉKOZTATÓ KIMUTATÁSOK, MÉRLEGEK&amp;R&amp;"Times New Roman CE,Félkövér dőlt"
 8.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G20"/>
  <sheetViews>
    <sheetView tabSelected="1" view="pageBreakPreview" zoomScale="145" zoomScaleNormal="100" zoomScaleSheetLayoutView="145" workbookViewId="0">
      <selection activeCell="D15" sqref="D15"/>
    </sheetView>
  </sheetViews>
  <sheetFormatPr defaultColWidth="9.140625" defaultRowHeight="12.75"/>
  <cols>
    <col min="1" max="1" width="33.140625" style="341" customWidth="1"/>
    <col min="2" max="5" width="11.85546875" style="341" customWidth="1"/>
    <col min="6" max="6" width="9.140625" style="341"/>
    <col min="7" max="7" width="15.5703125" style="363" bestFit="1" customWidth="1"/>
    <col min="8" max="16384" width="9.140625" style="341"/>
  </cols>
  <sheetData>
    <row r="1" spans="1:5" ht="36" customHeight="1">
      <c r="A1" s="340" t="s">
        <v>435</v>
      </c>
      <c r="B1" s="400" t="s">
        <v>453</v>
      </c>
      <c r="C1" s="401"/>
      <c r="D1" s="401"/>
      <c r="E1" s="401"/>
    </row>
    <row r="2" spans="1:5" ht="14.25" thickBot="1">
      <c r="A2" s="342"/>
      <c r="B2" s="342"/>
      <c r="C2" s="342"/>
      <c r="D2" s="402" t="s">
        <v>436</v>
      </c>
      <c r="E2" s="402"/>
    </row>
    <row r="3" spans="1:5" ht="15" customHeight="1" thickBot="1">
      <c r="A3" s="343" t="s">
        <v>437</v>
      </c>
      <c r="B3" s="344" t="s">
        <v>438</v>
      </c>
      <c r="C3" s="344" t="s">
        <v>439</v>
      </c>
      <c r="D3" s="344" t="s">
        <v>440</v>
      </c>
      <c r="E3" s="345" t="s">
        <v>69</v>
      </c>
    </row>
    <row r="4" spans="1:5">
      <c r="A4" s="346" t="s">
        <v>441</v>
      </c>
      <c r="B4" s="347"/>
      <c r="C4" s="347"/>
      <c r="D4" s="347"/>
      <c r="E4" s="348">
        <f>SUM(B4:D4)</f>
        <v>0</v>
      </c>
    </row>
    <row r="5" spans="1:5">
      <c r="A5" s="349" t="s">
        <v>442</v>
      </c>
      <c r="B5" s="350"/>
      <c r="C5" s="350"/>
      <c r="D5" s="350"/>
      <c r="E5" s="351">
        <f>SUM(B5:D5)</f>
        <v>0</v>
      </c>
    </row>
    <row r="6" spans="1:5">
      <c r="A6" s="352" t="s">
        <v>443</v>
      </c>
      <c r="B6" s="353">
        <v>29015617</v>
      </c>
      <c r="C6" s="353"/>
      <c r="D6" s="353"/>
      <c r="E6" s="354">
        <f>SUM(B6:D6)</f>
        <v>29015617</v>
      </c>
    </row>
    <row r="7" spans="1:5">
      <c r="A7" s="352" t="s">
        <v>444</v>
      </c>
      <c r="B7" s="353"/>
      <c r="C7" s="353"/>
      <c r="D7" s="353"/>
      <c r="E7" s="354">
        <f>SUM(B7:D7)</f>
        <v>0</v>
      </c>
    </row>
    <row r="8" spans="1:5">
      <c r="A8" s="352" t="s">
        <v>445</v>
      </c>
      <c r="B8" s="353"/>
      <c r="C8" s="353"/>
      <c r="D8" s="353"/>
      <c r="E8" s="354">
        <f>SUM(B8:D8)</f>
        <v>0</v>
      </c>
    </row>
    <row r="9" spans="1:5" ht="13.5" thickBot="1">
      <c r="A9" s="352" t="s">
        <v>446</v>
      </c>
      <c r="B9" s="353"/>
      <c r="C9" s="353"/>
      <c r="D9" s="353"/>
      <c r="E9" s="354"/>
    </row>
    <row r="10" spans="1:5" ht="13.5" thickBot="1">
      <c r="A10" s="355" t="s">
        <v>447</v>
      </c>
      <c r="B10" s="356">
        <f>B4+SUM(B6:B9)</f>
        <v>29015617</v>
      </c>
      <c r="C10" s="356">
        <f>C4+SUM(C6:C9)</f>
        <v>0</v>
      </c>
      <c r="D10" s="356">
        <f>D4+SUM(D6:D9)</f>
        <v>0</v>
      </c>
      <c r="E10" s="357">
        <f>E4+SUM(E6:E9)</f>
        <v>29015617</v>
      </c>
    </row>
    <row r="11" spans="1:5" ht="13.5" thickBot="1">
      <c r="A11" s="358"/>
      <c r="B11" s="358"/>
      <c r="C11" s="358"/>
      <c r="D11" s="358"/>
      <c r="E11" s="358"/>
    </row>
    <row r="12" spans="1:5" ht="15" customHeight="1" thickBot="1">
      <c r="A12" s="343" t="s">
        <v>448</v>
      </c>
      <c r="B12" s="344" t="s">
        <v>438</v>
      </c>
      <c r="C12" s="344" t="s">
        <v>439</v>
      </c>
      <c r="D12" s="344" t="s">
        <v>440</v>
      </c>
      <c r="E12" s="345" t="s">
        <v>69</v>
      </c>
    </row>
    <row r="13" spans="1:5">
      <c r="A13" s="346" t="s">
        <v>449</v>
      </c>
      <c r="B13" s="347">
        <v>1746660</v>
      </c>
      <c r="C13" s="347">
        <v>11353000</v>
      </c>
      <c r="D13" s="347">
        <v>11353230</v>
      </c>
      <c r="E13" s="348">
        <f t="shared" ref="E13:E19" si="0">SUM(B13:D13)</f>
        <v>24452890</v>
      </c>
    </row>
    <row r="14" spans="1:5">
      <c r="A14" s="359" t="s">
        <v>450</v>
      </c>
      <c r="B14" s="353"/>
      <c r="C14" s="353">
        <v>55000</v>
      </c>
      <c r="D14" s="353">
        <v>412258</v>
      </c>
      <c r="E14" s="354">
        <f t="shared" si="0"/>
        <v>467258</v>
      </c>
    </row>
    <row r="15" spans="1:5">
      <c r="A15" s="352" t="s">
        <v>451</v>
      </c>
      <c r="B15" s="353"/>
      <c r="C15" s="353">
        <v>2228000</v>
      </c>
      <c r="D15" s="353">
        <v>1867469</v>
      </c>
      <c r="E15" s="354">
        <f t="shared" si="0"/>
        <v>4095469</v>
      </c>
    </row>
    <row r="16" spans="1:5">
      <c r="A16" s="352" t="s">
        <v>452</v>
      </c>
      <c r="B16" s="353"/>
      <c r="C16" s="353"/>
      <c r="D16" s="353"/>
      <c r="E16" s="354">
        <f t="shared" si="0"/>
        <v>0</v>
      </c>
    </row>
    <row r="17" spans="1:5">
      <c r="A17" s="360"/>
      <c r="B17" s="353"/>
      <c r="C17" s="353"/>
      <c r="D17" s="353"/>
      <c r="E17" s="354">
        <f t="shared" si="0"/>
        <v>0</v>
      </c>
    </row>
    <row r="18" spans="1:5">
      <c r="A18" s="360"/>
      <c r="B18" s="353"/>
      <c r="C18" s="353"/>
      <c r="D18" s="353"/>
      <c r="E18" s="354">
        <f t="shared" si="0"/>
        <v>0</v>
      </c>
    </row>
    <row r="19" spans="1:5" ht="13.5" thickBot="1">
      <c r="A19" s="361"/>
      <c r="B19" s="362"/>
      <c r="C19" s="362"/>
      <c r="D19" s="362"/>
      <c r="E19" s="354">
        <f t="shared" si="0"/>
        <v>0</v>
      </c>
    </row>
    <row r="20" spans="1:5" ht="13.5" thickBot="1">
      <c r="A20" s="355" t="s">
        <v>338</v>
      </c>
      <c r="B20" s="356">
        <f>SUM(B13:B19)</f>
        <v>1746660</v>
      </c>
      <c r="C20" s="356">
        <f>SUM(C13:C19)</f>
        <v>13636000</v>
      </c>
      <c r="D20" s="356">
        <f>SUM(D13:D19)</f>
        <v>13632957</v>
      </c>
      <c r="E20" s="357">
        <f>SUM(E13:E19)</f>
        <v>29015617</v>
      </c>
    </row>
  </sheetData>
  <mergeCells count="2">
    <mergeCell ref="B1:E1"/>
    <mergeCell ref="D2:E2"/>
  </mergeCells>
  <conditionalFormatting sqref="B10:D10 B20:E20 E13:E19 E4:E10">
    <cfRule type="cellIs" dxfId="0" priority="1" stopIfTrue="1" operator="equal">
      <formula>0</formula>
    </cfRule>
  </conditionalFormatting>
  <printOptions horizontalCentered="1"/>
  <pageMargins left="0.78740157480314965" right="0.78740157480314965" top="0.76" bottom="0.28999999999999998" header="0.3" footer="0.16"/>
  <pageSetup paperSize="9" scale="91" orientation="portrait" r:id="rId1"/>
  <headerFooter alignWithMargins="0">
    <oddHeader xml:space="preserve">&amp;C&amp;"Times New Roman CE,Félkövér"&amp;12Európai uniós támogatással megvalósuló projektek
 bevételei, kiadásai, hozzájárulások&amp;R&amp;"Times New Roman CE,Félkövér dőlt" 9. melléklet 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10</vt:i4>
      </vt:variant>
    </vt:vector>
  </HeadingPairs>
  <TitlesOfParts>
    <vt:vector size="22" baseType="lpstr">
      <vt:lpstr>1.1.sz.mell.</vt:lpstr>
      <vt:lpstr>1.2.sz.mell.</vt:lpstr>
      <vt:lpstr>1.3.sz.mell.</vt:lpstr>
      <vt:lpstr>1.4.sz.mell.</vt:lpstr>
      <vt:lpstr>2.sz.mell  </vt:lpstr>
      <vt:lpstr>3.sz.mell.</vt:lpstr>
      <vt:lpstr>4. sz. mell</vt:lpstr>
      <vt:lpstr>5. sz. mell</vt:lpstr>
      <vt:lpstr>6. sz. mell.</vt:lpstr>
      <vt:lpstr>7.m</vt:lpstr>
      <vt:lpstr>8.m</vt:lpstr>
      <vt:lpstr>9.m</vt:lpstr>
      <vt:lpstr>'3.sz.mell.'!Nyomtatási_cím</vt:lpstr>
      <vt:lpstr>'4. sz. mell'!Nyomtatási_cím</vt:lpstr>
      <vt:lpstr>'7.m'!Nyomtatási_cím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'3.sz.mell.'!Nyomtatási_terület</vt:lpstr>
      <vt:lpstr>'5. sz. mell'!Nyomtatási_terület</vt:lpstr>
      <vt:lpstr>'9.m'!Nyomtatási_terület</vt:lpstr>
    </vt:vector>
  </TitlesOfParts>
  <Company>WXPEE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Jegyzo</cp:lastModifiedBy>
  <cp:lastPrinted>2018-01-22T08:10:00Z</cp:lastPrinted>
  <dcterms:created xsi:type="dcterms:W3CDTF">2014-02-07T17:22:54Z</dcterms:created>
  <dcterms:modified xsi:type="dcterms:W3CDTF">2018-01-22T16:32:57Z</dcterms:modified>
</cp:coreProperties>
</file>