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707" firstSheet="16" activeTab="21"/>
  </bookViews>
  <sheets>
    <sheet name="1.számú melléklet" sheetId="1" r:id="rId1"/>
    <sheet name="1.1.számú melléklet" sheetId="2" r:id="rId2"/>
    <sheet name="1.1.2 számú melléklet" sheetId="3" r:id="rId3"/>
    <sheet name="1.3 számú meléklet" sheetId="4" r:id="rId4"/>
    <sheet name="1.3.2 számú melléklet" sheetId="5" r:id="rId5"/>
    <sheet name="1.4 számú melléklet" sheetId="6" r:id="rId6"/>
    <sheet name="1.4.2. számú melléklet" sheetId="7" r:id="rId7"/>
    <sheet name="Mérleg 2.1.sz.mell összesen " sheetId="8" r:id="rId8"/>
    <sheet name="Mérleg 2.1.1. sz. mell. Önkormá" sheetId="9" r:id="rId9"/>
    <sheet name="Mérleg 2.1.2. sz.mell Óvoda" sheetId="10" r:id="rId10"/>
    <sheet name="Mérleg 2.2.sz.mell. összesen" sheetId="11" r:id="rId11"/>
    <sheet name="Mérleg 2.2.1.sz.mell. Önkormán " sheetId="12" r:id="rId12"/>
    <sheet name="Mérleg 2.2.2.sz.mell Óvoda" sheetId="13" r:id="rId13"/>
    <sheet name="3 számú melléklet" sheetId="14" r:id="rId14"/>
    <sheet name="4.számú melléklet" sheetId="15" r:id="rId15"/>
    <sheet name="5.számú melléklet" sheetId="16" r:id="rId16"/>
    <sheet name="6.számú melléklet" sheetId="17" r:id="rId17"/>
    <sheet name="7.számú melléklet 1." sheetId="18" r:id="rId18"/>
    <sheet name="7.számú melléklet 2." sheetId="19" r:id="rId19"/>
    <sheet name="8.számú melléklet" sheetId="20" r:id="rId20"/>
    <sheet name="9.számú melléklet" sheetId="21" r:id="rId21"/>
    <sheet name="10.számú melléklet" sheetId="22" r:id="rId22"/>
  </sheets>
  <definedNames>
    <definedName name="_xlnm.Print_Area" localSheetId="2">'1.1.2 számú melléklet'!$A$1:$F$152</definedName>
    <definedName name="_xlnm.Print_Area" localSheetId="1">'1.1.számú melléklet'!$A$1:$F$152</definedName>
    <definedName name="_xlnm.Print_Area" localSheetId="3">'1.3 számú meléklet'!$A$1:$F$152</definedName>
    <definedName name="_xlnm.Print_Area" localSheetId="4">'1.3.2 számú melléklet'!$A$1:$F$152</definedName>
    <definedName name="_xlnm.Print_Area" localSheetId="5">'1.4 számú melléklet'!$A$1:$F$152</definedName>
    <definedName name="_xlnm.Print_Area" localSheetId="6">'1.4.2. számú melléklet'!$A$1:$F$152</definedName>
    <definedName name="_xlnm.Print_Area" localSheetId="0">'1.számú melléklet'!$A$1:$F$152</definedName>
    <definedName name="_xlnm.Print_Area" localSheetId="17">'7.számú melléklet 1.'!$A$1:$D$66</definedName>
    <definedName name="_xlnm.Print_Area" localSheetId="18">'7.számú melléklet 2.'!$A$1:$D$27</definedName>
    <definedName name="_xlnm.Print_Area" localSheetId="8">'Mérleg 2.1.1. sz. mell. Önkormá'!$A$1:$I$31</definedName>
    <definedName name="_xlnm.Print_Area" localSheetId="9">'Mérleg 2.1.2. sz.mell Óvoda'!$A$1:$I$31</definedName>
    <definedName name="_xlnm.Print_Area" localSheetId="7">'Mérleg 2.1.sz.mell összesen '!$A$1:$I$31</definedName>
    <definedName name="_xlnm.Print_Area" localSheetId="11">'Mérleg 2.2.1.sz.mell. Önkormán '!$A$1:$I$34</definedName>
    <definedName name="_xlnm.Print_Area" localSheetId="12">'Mérleg 2.2.2.sz.mell Óvoda'!$A$1:$I$34</definedName>
    <definedName name="_xlnm.Print_Area" localSheetId="10">'Mérleg 2.2.sz.mell. összesen'!$A$1:$I$34</definedName>
  </definedNames>
  <calcPr fullCalcOnLoad="1"/>
</workbook>
</file>

<file path=xl/comments1.xml><?xml version="1.0" encoding="utf-8"?>
<comments xmlns="http://schemas.openxmlformats.org/spreadsheetml/2006/main">
  <authors>
    <author>nelli</author>
  </authors>
  <commentLis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2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3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4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comments5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sharedStrings.xml><?xml version="1.0" encoding="utf-8"?>
<sst xmlns="http://schemas.openxmlformats.org/spreadsheetml/2006/main" count="3080" uniqueCount="707">
  <si>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</si>
  <si>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</si>
  <si>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</si>
  <si>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</si>
  <si>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</si>
  <si>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</si>
  <si>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</si>
  <si>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</si>
  <si>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</si>
  <si>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</si>
  <si>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</si>
  <si>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</si>
  <si>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</si>
  <si>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</si>
  <si>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</si>
  <si>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</si>
  <si>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</si>
  <si>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</si>
  <si>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</si>
  <si>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</si>
  <si>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</si>
  <si>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</si>
  <si>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</si>
  <si>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</si>
  <si>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</si>
  <si>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</si>
  <si>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</si>
  <si>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</si>
  <si>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</si>
  <si>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</si>
  <si>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</si>
  <si>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</si>
  <si>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</si>
  <si>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</si>
  <si>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</si>
  <si>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</si>
  <si>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</si>
  <si>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</si>
  <si>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</si>
  <si>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</si>
  <si>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</si>
  <si>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</si>
  <si>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</si>
  <si>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</si>
  <si>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</si>
  <si>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</si>
  <si>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</si>
  <si>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</si>
  <si>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</si>
  <si>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</si>
  <si>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</si>
  <si>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</si>
  <si>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</si>
  <si>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</si>
  <si>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</si>
  <si>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</si>
  <si>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</si>
  <si>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</si>
  <si>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</si>
  <si>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</si>
  <si>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</si>
  <si>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</si>
  <si>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</si>
  <si>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</si>
  <si>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</si>
  <si>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</si>
  <si>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</si>
  <si>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</si>
  <si>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</si>
  <si>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</si>
  <si>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</si>
  <si>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</si>
  <si>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</si>
  <si>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</si>
  <si>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</si>
  <si>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</si>
  <si>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</si>
  <si>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</si>
  <si>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</si>
  <si>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</si>
  <si>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</si>
  <si>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</si>
  <si>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</si>
  <si>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</si>
  <si>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</si>
  <si>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</si>
  <si>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</si>
  <si>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</si>
  <si>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</si>
  <si>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</si>
  <si>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</si>
  <si>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</si>
  <si>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</si>
  <si>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</si>
  <si>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</si>
  <si>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</si>
  <si>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</si>
  <si>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</si>
  <si>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</si>
  <si>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</si>
  <si>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</si>
  <si>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</si>
  <si>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</si>
  <si>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</si>
  <si>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Gépjárműadó</t>
  </si>
  <si>
    <t xml:space="preserve">Eredeit </t>
  </si>
  <si>
    <t>előirányzat</t>
  </si>
  <si>
    <t>Rászorultságtól függő szociális ellátások</t>
  </si>
  <si>
    <t>Rendszeres szociális segély összesen:</t>
  </si>
  <si>
    <t xml:space="preserve">Lakásfenntartási támogatás összesen: </t>
  </si>
  <si>
    <t>beiskolázási támogatás</t>
  </si>
  <si>
    <t>Foglalkoztatást helyettesítő támogatás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</si>
  <si>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</si>
  <si>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</si>
  <si>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</si>
  <si>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</si>
  <si>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</si>
  <si>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</si>
  <si>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>Módosított</t>
  </si>
  <si>
    <t xml:space="preserve">Teljesítés %-a </t>
  </si>
  <si>
    <t>1. sz. táblázat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</si>
  <si>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</si>
  <si>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</si>
  <si>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</si>
  <si>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</si>
  <si>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</si>
  <si>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</si>
  <si>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</si>
  <si>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</si>
  <si>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</si>
  <si>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</si>
  <si>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</si>
  <si>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</si>
  <si>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</si>
  <si>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</si>
  <si>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</si>
  <si>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</si>
  <si>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</si>
  <si>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</si>
  <si>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</si>
  <si>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</si>
  <si>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</si>
  <si>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</si>
  <si>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</si>
  <si>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</si>
  <si>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</si>
  <si>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</si>
  <si>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</si>
  <si>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</si>
  <si>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</si>
  <si>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</si>
  <si>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</si>
  <si>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</si>
  <si>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</si>
  <si>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</si>
  <si>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</si>
  <si>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</si>
  <si>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</si>
  <si>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</si>
  <si>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</si>
  <si>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</si>
  <si>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</si>
  <si>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</si>
  <si>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</si>
  <si>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5.8.</t>
  </si>
  <si>
    <t>Kamatbevételek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</si>
  <si>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</si>
  <si>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</si>
  <si>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</si>
  <si>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</si>
  <si>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</si>
  <si>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</si>
  <si>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</si>
  <si>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</si>
  <si>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</si>
  <si>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</si>
  <si>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</si>
  <si>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</si>
  <si>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</si>
  <si>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</si>
  <si>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</si>
  <si>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</si>
  <si>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</si>
  <si>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</si>
  <si>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</si>
  <si>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</si>
  <si>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</si>
  <si>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</si>
  <si>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</si>
  <si>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</si>
  <si>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</si>
  <si>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</si>
  <si>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</si>
  <si>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</si>
  <si>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</si>
  <si>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</si>
  <si>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</si>
  <si>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</si>
  <si>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</si>
  <si>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</si>
  <si>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</si>
  <si>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</si>
  <si>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</si>
  <si>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</si>
  <si>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</si>
  <si>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</si>
  <si>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</si>
  <si>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</si>
  <si>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</si>
  <si>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</si>
  <si>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</si>
  <si>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</si>
  <si>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</si>
  <si>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</si>
  <si>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</si>
  <si>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</si>
  <si>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</si>
  <si>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</si>
  <si>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</si>
  <si>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</si>
  <si>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</si>
  <si>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</si>
  <si>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</si>
  <si>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</si>
  <si>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</si>
  <si>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</si>
  <si>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</si>
  <si>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</si>
  <si>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</si>
  <si>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</si>
  <si>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</si>
  <si>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</si>
  <si>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</si>
  <si>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</si>
  <si>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</si>
  <si>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</si>
  <si>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</si>
  <si>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</si>
  <si>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</si>
  <si>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</si>
  <si>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</si>
  <si>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</si>
  <si>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</si>
  <si>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</si>
  <si>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</si>
  <si>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</si>
  <si>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</si>
  <si>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</si>
  <si>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</si>
  <si>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</si>
  <si>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</si>
  <si>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</si>
  <si>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</si>
  <si>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</si>
  <si>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</si>
  <si>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</si>
  <si>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</si>
  <si>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</si>
  <si>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</si>
  <si>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</si>
  <si>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</si>
  <si>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</si>
  <si>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</si>
  <si>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</si>
  <si>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</si>
  <si>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</si>
  <si>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</si>
  <si>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</si>
  <si>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</si>
  <si>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</si>
  <si>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</si>
  <si>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</si>
  <si>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</si>
  <si>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</si>
  <si>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</si>
  <si>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</si>
  <si>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</si>
  <si>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</si>
  <si>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</si>
  <si>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</si>
  <si>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</si>
  <si>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</si>
  <si>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</si>
  <si>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</si>
  <si>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</si>
  <si>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</si>
  <si>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</si>
  <si>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</si>
  <si>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Juttatások mindösszesen:</t>
  </si>
  <si>
    <t>B E V É T E L E K   K Ö T E L E Z Ő    F E L A D A T O K R A</t>
  </si>
  <si>
    <t>K I A D Á S O K   K Ö T E L E Z Ő    F E L A D A T O K R A</t>
  </si>
  <si>
    <t>K I A D Á S O K    Ö S S Z E S E N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</si>
  <si>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</si>
  <si>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</si>
  <si>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</si>
  <si>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</si>
  <si>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</si>
  <si>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</si>
  <si>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</si>
  <si>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</si>
  <si>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</si>
  <si>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</si>
  <si>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</si>
  <si>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</si>
  <si>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</si>
  <si>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</si>
  <si>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</si>
  <si>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</si>
  <si>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</si>
  <si>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</si>
  <si>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</si>
  <si>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</si>
  <si>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</si>
  <si>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</si>
  <si>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</si>
  <si>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</si>
  <si>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</si>
  <si>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</si>
  <si>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</si>
  <si>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</si>
  <si>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</si>
  <si>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</si>
  <si>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</si>
  <si>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</si>
  <si>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</si>
  <si>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</si>
  <si>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</si>
  <si>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</si>
  <si>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</si>
  <si>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</si>
  <si>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</si>
  <si>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</si>
  <si>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</si>
  <si>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</si>
  <si>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</si>
  <si>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</si>
  <si>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</si>
  <si>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</si>
  <si>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</si>
  <si>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</si>
  <si>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</si>
  <si>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</si>
  <si>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</si>
  <si>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</si>
  <si>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 I A D Á S O K   Á L L A M I G A Z G A T Á S I   F E L A D A T O K R A</t>
  </si>
  <si>
    <t>B E V É T E L E K   Á L L A M I G A Z G A T Á S I    F E L A D A T O K R A</t>
  </si>
  <si>
    <t>K I A D Á S O K   Ö N K É N T V Á L L A L T    F E L A D A T O K R A</t>
  </si>
  <si>
    <t>B E V É T E L E K   Ö N K É N T V Á L L A L T    F E L A D A T O K R A</t>
  </si>
  <si>
    <t>Köztemetés</t>
  </si>
  <si>
    <t xml:space="preserve">Teljesítés </t>
  </si>
  <si>
    <t>1. számú táblázat</t>
  </si>
  <si>
    <t>Teljesítés</t>
  </si>
  <si>
    <t>3. számú táblázat</t>
  </si>
  <si>
    <t>2. számú táblázat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</si>
  <si>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</si>
  <si>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</si>
  <si>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</si>
  <si>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</si>
  <si>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</si>
  <si>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</si>
  <si>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</si>
  <si>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</si>
  <si>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</si>
  <si>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</si>
  <si>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</si>
  <si>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</si>
  <si>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</si>
  <si>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</si>
  <si>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</si>
  <si>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</si>
  <si>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</si>
  <si>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</si>
  <si>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</si>
  <si>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</si>
  <si>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</si>
  <si>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</si>
  <si>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</si>
  <si>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</si>
  <si>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</si>
  <si>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</si>
  <si>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</si>
  <si>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</si>
  <si>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</si>
  <si>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</si>
  <si>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</si>
  <si>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</si>
  <si>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</si>
  <si>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</si>
  <si>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</si>
  <si>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</si>
  <si>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</si>
  <si>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</si>
  <si>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</si>
  <si>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</si>
  <si>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</si>
  <si>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</si>
  <si>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</si>
  <si>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</si>
  <si>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</si>
  <si>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</si>
  <si>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</si>
  <si>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</si>
  <si>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</si>
  <si>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</si>
  <si>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</si>
  <si>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</si>
  <si>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</si>
  <si>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</si>
  <si>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</si>
  <si>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</si>
  <si>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</si>
  <si>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</si>
  <si>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</si>
  <si>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</si>
  <si>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20</t>
  </si>
  <si>
    <t>V        Személyi jellegű ráfordítások (=13+14+15) (20=17+...+19)</t>
  </si>
  <si>
    <t>21</t>
  </si>
  <si>
    <t>VI        Értékcsökkenési leírás</t>
  </si>
  <si>
    <t>22</t>
  </si>
  <si>
    <t>VII        Egyéb ráfordítások</t>
  </si>
  <si>
    <t>23</t>
  </si>
  <si>
    <t>A) TEVÉKENYSÉGEK EREDMÉNYE (=I±II+III-IV-V-VI-VII) (23=04±07+11-(16+20+21+22))</t>
  </si>
  <si>
    <t>24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</si>
  <si>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</si>
  <si>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</si>
  <si>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</si>
  <si>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</si>
  <si>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</si>
  <si>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27</t>
  </si>
  <si>
    <t>18a        - ebből: árfolyamnyereség</t>
  </si>
  <si>
    <t>28</t>
  </si>
  <si>
    <t>VIII        Pénzügyi műveletek eredményszemléletű bevételei (=16+17+18) (28=24+...+26)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</si>
  <si>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</si>
  <si>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</si>
  <si>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</si>
  <si>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</si>
  <si>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</si>
  <si>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</si>
  <si>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</si>
  <si>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</si>
  <si>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</si>
  <si>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</si>
  <si>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</si>
  <si>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</si>
  <si>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</si>
  <si>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</si>
  <si>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</si>
  <si>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</si>
  <si>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</si>
  <si>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</si>
  <si>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</si>
  <si>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</si>
  <si>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</si>
  <si>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</si>
  <si>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</si>
  <si>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</si>
  <si>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</si>
  <si>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</si>
  <si>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</si>
  <si>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</si>
  <si>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</si>
  <si>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</si>
  <si>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</si>
  <si>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</si>
  <si>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Adatok: ezer forintban!</t>
  </si>
  <si>
    <t>ESZKÖZÖK</t>
  </si>
  <si>
    <t>Előző évi</t>
  </si>
  <si>
    <t>Tárgyévi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</si>
  <si>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</si>
  <si>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</si>
  <si>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</si>
  <si>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</si>
  <si>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</si>
  <si>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</si>
  <si>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</si>
  <si>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</si>
  <si>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</si>
  <si>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</si>
  <si>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</si>
  <si>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</si>
  <si>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</si>
  <si>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</si>
  <si>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</si>
  <si>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</si>
  <si>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</si>
  <si>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</si>
  <si>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</si>
  <si>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</si>
  <si>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</si>
  <si>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</si>
  <si>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</si>
  <si>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</si>
  <si>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</si>
  <si>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</si>
  <si>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</si>
  <si>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</si>
  <si>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</si>
  <si>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</si>
  <si>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</si>
  <si>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</si>
  <si>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</si>
  <si>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</si>
  <si>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</si>
  <si>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</si>
  <si>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</si>
  <si>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</si>
  <si>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</si>
  <si>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</si>
  <si>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</si>
  <si>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</si>
  <si>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</si>
  <si>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</si>
  <si>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</si>
  <si>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</si>
  <si>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</si>
  <si>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</si>
  <si>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</si>
  <si>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</si>
  <si>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</si>
  <si>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</si>
  <si>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</si>
  <si>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</si>
  <si>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</si>
  <si>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</si>
  <si>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</si>
  <si>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</si>
  <si>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</si>
  <si>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</si>
  <si>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</si>
  <si>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</si>
  <si>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</si>
  <si>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</si>
  <si>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</si>
  <si>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</si>
  <si>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</si>
  <si>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</si>
  <si>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</si>
  <si>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</si>
  <si>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</si>
  <si>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</si>
  <si>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</si>
  <si>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</si>
  <si>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</si>
  <si>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</si>
  <si>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</si>
  <si>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</si>
  <si>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</si>
  <si>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</si>
  <si>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</si>
  <si>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</si>
  <si>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</si>
  <si>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</si>
  <si>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</si>
  <si>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</si>
  <si>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</si>
  <si>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</si>
  <si>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</si>
  <si>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</si>
  <si>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</si>
  <si>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</si>
  <si>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</si>
  <si>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</si>
  <si>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</si>
  <si>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</si>
  <si>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</si>
  <si>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</si>
  <si>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</si>
  <si>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</si>
  <si>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</si>
  <si>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</si>
  <si>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</si>
  <si>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</si>
  <si>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</si>
  <si>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</si>
  <si>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</si>
  <si>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</si>
  <si>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</si>
  <si>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</si>
  <si>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</si>
  <si>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</si>
  <si>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</si>
  <si>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</si>
  <si>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</si>
  <si>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</si>
  <si>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</si>
  <si>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</si>
  <si>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</si>
  <si>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</si>
  <si>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</si>
  <si>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</si>
  <si>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</si>
  <si>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</si>
  <si>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</si>
  <si>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</si>
  <si>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</si>
  <si>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</si>
  <si>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2016.</t>
  </si>
  <si>
    <t>2017.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</si>
  <si>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</si>
  <si>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</si>
  <si>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</si>
  <si>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</si>
  <si>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</si>
  <si>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</si>
  <si>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</si>
  <si>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</si>
  <si>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</si>
  <si>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</si>
  <si>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</si>
  <si>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</si>
  <si>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</si>
  <si>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</si>
  <si>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</si>
  <si>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</si>
  <si>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</si>
  <si>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</si>
  <si>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</si>
  <si>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</si>
  <si>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</si>
  <si>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</si>
  <si>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</si>
  <si>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</si>
  <si>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</si>
  <si>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</si>
  <si>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</si>
  <si>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</si>
  <si>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</si>
  <si>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</si>
  <si>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Adósság állomány alakulása lejárat, eszközök, bel- és külföldi hitelezők szerinti bontásban 
2014. december 31-én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</si>
  <si>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</si>
  <si>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</si>
  <si>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</si>
  <si>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</si>
  <si>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</si>
  <si>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</si>
  <si>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</si>
  <si>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</si>
  <si>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</si>
  <si>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</si>
  <si>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</si>
  <si>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</si>
  <si>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</si>
  <si>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</si>
  <si>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</si>
  <si>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</si>
  <si>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</si>
  <si>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</si>
  <si>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</si>
  <si>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</si>
  <si>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</si>
  <si>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</si>
  <si>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</si>
  <si>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</si>
  <si>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</si>
  <si>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Óvoda</t>
  </si>
  <si>
    <t>Önkormányzati szinten</t>
  </si>
  <si>
    <t>Önkormányzat  ( E Ft )</t>
  </si>
  <si>
    <t>Óvoda  ( E Ft )</t>
  </si>
  <si>
    <t>Összesen  ( E Ft )</t>
  </si>
  <si>
    <t>Központi irányító szervi támogatás</t>
  </si>
  <si>
    <t>I. Működési célú bevételek és kiadások mérlege
(Mórágyi Óvoda és Egyéges Óvoda-Bölcsöde)</t>
  </si>
  <si>
    <t>5.-ből EU-s támogatás</t>
  </si>
  <si>
    <t>Működési bevételek</t>
  </si>
  <si>
    <t xml:space="preserve">   Egyéb belső finanszírozási bevételek (intézmény finanszírozás)</t>
  </si>
  <si>
    <t>II. Felhalmozási célú bevételek és kiadások mérlege
(Mórágyi Óvoda és Egységes Óvoda-Bölcsöde)</t>
  </si>
  <si>
    <t>Központi, irányító szervi támogatások folyósítása</t>
  </si>
  <si>
    <t>I. Működési célú bevételek és kiadások mérlege
(Önkormányzati)</t>
  </si>
  <si>
    <t>II. Felhalmozási célú bevételek és kiadások mérlege
(Önkormányzati)</t>
  </si>
  <si>
    <t>Központi, irányító szervi támogatások folyosítása</t>
  </si>
  <si>
    <t>FINANSZÍROZÁSI BEVÉTELEK ÖSSZESEN: (10. -13.2 … +15.)</t>
  </si>
  <si>
    <t>Központi irányító szervi támogatás folyósítása</t>
  </si>
  <si>
    <t>FINANSZÍROZÁSI KIADÁSOK ÖSSZESEN: (5.-7.2…+8.)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</si>
  <si>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</si>
  <si>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</si>
  <si>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</si>
  <si>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</si>
  <si>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Felhalmozási célú finanszírozási kiadások összesen (13.+...+24.)</t>
  </si>
  <si>
    <t>Egyéb működési bevétel</t>
  </si>
  <si>
    <t>BEVÉTEL ÖSSZESEN (13.+22.-18)</t>
  </si>
  <si>
    <t xml:space="preserve">KIADÁSOK ÖSSZESEN </t>
  </si>
  <si>
    <t>Karácsonyi támogatás</t>
  </si>
  <si>
    <t>0-3 éves korú gyermekek támogatása</t>
  </si>
  <si>
    <t>Rendkívüli gyermekvédelmi támogatás</t>
  </si>
  <si>
    <t>Helyi megállapítású ápolási díj</t>
  </si>
  <si>
    <t xml:space="preserve">Rendszeres gyermekvédelmi juttatás </t>
  </si>
  <si>
    <t>Óvodáztatási támogatás</t>
  </si>
  <si>
    <t>Helyi megállapítású közgyógy ellátás</t>
  </si>
  <si>
    <t>Helyi megállapítású átmeneti segély</t>
  </si>
  <si>
    <t>temetési segély</t>
  </si>
  <si>
    <t>Arany János tehetséggondozó</t>
  </si>
  <si>
    <t>2015. évi</t>
  </si>
  <si>
    <t xml:space="preserve">2015. évi </t>
  </si>
  <si>
    <t>Működési célú költségvetési támogatások és kiegészítő támogatások</t>
  </si>
  <si>
    <t>Elszámolásból származó bevételek</t>
  </si>
  <si>
    <r>
      <t>Pénzkészlet 2015. január 1-jén
e</t>
    </r>
    <r>
      <rPr>
        <i/>
        <sz val="10"/>
        <rFont val="Times New Roman CE"/>
        <family val="0"/>
      </rPr>
      <t>bből:</t>
    </r>
  </si>
  <si>
    <r>
      <t>Záró pénzkészlet 2015. december 31-én
e</t>
    </r>
    <r>
      <rPr>
        <i/>
        <sz val="10"/>
        <rFont val="Times New Roman CE"/>
        <family val="0"/>
      </rPr>
      <t>bből:</t>
    </r>
  </si>
  <si>
    <t>Államháztartáson belüli megelőlegezések folyosítása</t>
  </si>
  <si>
    <t>2015.
évi
teljesítés</t>
  </si>
  <si>
    <t>2018.</t>
  </si>
  <si>
    <t>2019. 
után</t>
  </si>
  <si>
    <t>2015. év</t>
  </si>
  <si>
    <t>VAGYONKIMUTATÁS Összevont
a könyvviteli mérlegben értékkel szereplő forrásokról</t>
  </si>
  <si>
    <t>VAGYONKIMUTATÁS Összevont
a könyvviteli mérlegben értékkel szereplő eszközökről
2015.</t>
  </si>
  <si>
    <t>Kedvezmény nélkül elért bevétel</t>
  </si>
  <si>
    <t>Szociális tűzifa</t>
  </si>
  <si>
    <t>Települési támogatás</t>
  </si>
  <si>
    <t>1_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</si>
</sst>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_-* #,##0.0\ _F_t_-;\-* #,##0.0\ _F_t_-;_-* &quot;-&quot;??\ _F_t_-;_-@_-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00000000"/>
    <numFmt numFmtId="175" formatCode="0.0000000000"/>
    <numFmt numFmtId="176" formatCode="0.0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#__"/>
    <numFmt numFmtId="185" formatCode="#,###__;\-#,###__"/>
    <numFmt numFmtId="186" formatCode="#,###\ _F_t;\-#,###\ _F_t"/>
  </numFmts>
  <fonts count="93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1"/>
      <name val="Calibri"/>
      <family val="2"/>
    </font>
    <font>
      <b/>
      <sz val="8"/>
      <name val="Arial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772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5" fillId="0" borderId="0" xfId="61" applyFill="1">
      <alignment/>
      <protection/>
    </xf>
    <xf numFmtId="0" fontId="10" fillId="0" borderId="0" xfId="61" applyFont="1" applyFill="1">
      <alignment/>
      <protection/>
    </xf>
    <xf numFmtId="164" fontId="9" fillId="0" borderId="12" xfId="61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 vertical="center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1" fontId="20" fillId="0" borderId="16" xfId="0" applyNumberFormat="1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9" fillId="0" borderId="20" xfId="61" applyFont="1" applyFill="1" applyBorder="1" applyAlignment="1" applyProtection="1">
      <alignment horizontal="center" vertical="center" wrapText="1"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Protection="1">
      <alignment/>
      <protection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9" fillId="0" borderId="21" xfId="61" applyFont="1" applyFill="1" applyBorder="1" applyAlignment="1" applyProtection="1">
      <alignment horizontal="center" vertical="center" wrapText="1"/>
      <protection/>
    </xf>
    <xf numFmtId="164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2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0" fontId="9" fillId="0" borderId="27" xfId="61" applyFont="1" applyFill="1" applyBorder="1" applyAlignment="1" applyProtection="1">
      <alignment horizontal="center" vertical="center" wrapText="1"/>
      <protection/>
    </xf>
    <xf numFmtId="164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9" fillId="0" borderId="16" xfId="61" applyNumberFormat="1" applyFont="1" applyFill="1" applyBorder="1" applyAlignment="1" applyProtection="1">
      <alignment horizontal="right" vertical="center" wrapText="1"/>
      <protection/>
    </xf>
    <xf numFmtId="164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61" applyNumberFormat="1" applyFont="1" applyFill="1" applyBorder="1" applyAlignment="1" applyProtection="1">
      <alignment horizontal="right" vertical="center" wrapText="1"/>
      <protection/>
    </xf>
    <xf numFmtId="164" fontId="9" fillId="0" borderId="16" xfId="61" applyNumberFormat="1" applyFont="1" applyFill="1" applyBorder="1" applyAlignment="1" applyProtection="1">
      <alignment horizontal="right" vertical="center" wrapText="1"/>
      <protection/>
    </xf>
    <xf numFmtId="0" fontId="5" fillId="0" borderId="16" xfId="61" applyFill="1" applyBorder="1">
      <alignment/>
      <protection/>
    </xf>
    <xf numFmtId="164" fontId="9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32" xfId="61" applyNumberFormat="1" applyFont="1" applyFill="1" applyBorder="1" applyAlignment="1" applyProtection="1">
      <alignment horizontal="right" vertical="center" wrapText="1"/>
      <protection/>
    </xf>
    <xf numFmtId="164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61" applyNumberFormat="1" applyFont="1" applyFill="1" applyBorder="1" applyAlignment="1" applyProtection="1">
      <alignment horizontal="right" vertical="center" wrapText="1"/>
      <protection/>
    </xf>
    <xf numFmtId="164" fontId="9" fillId="0" borderId="12" xfId="61" applyNumberFormat="1" applyFont="1" applyFill="1" applyBorder="1" applyAlignment="1" applyProtection="1">
      <alignment horizontal="right" vertical="center" wrapText="1"/>
      <protection/>
    </xf>
    <xf numFmtId="164" fontId="13" fillId="0" borderId="33" xfId="61" applyNumberFormat="1" applyFont="1" applyFill="1" applyBorder="1" applyAlignment="1" applyProtection="1">
      <alignment horizontal="right" vertical="center" wrapText="1"/>
      <protection/>
    </xf>
    <xf numFmtId="164" fontId="13" fillId="0" borderId="32" xfId="61" applyNumberFormat="1" applyFont="1" applyFill="1" applyBorder="1" applyAlignment="1" applyProtection="1">
      <alignment horizontal="right" vertical="center" wrapText="1"/>
      <protection/>
    </xf>
    <xf numFmtId="164" fontId="9" fillId="0" borderId="32" xfId="61" applyNumberFormat="1" applyFont="1" applyFill="1" applyBorder="1" applyAlignment="1" applyProtection="1">
      <alignment horizontal="right" vertical="center" wrapText="1"/>
      <protection/>
    </xf>
    <xf numFmtId="0" fontId="5" fillId="0" borderId="33" xfId="61" applyFill="1" applyBorder="1">
      <alignment/>
      <protection/>
    </xf>
    <xf numFmtId="0" fontId="5" fillId="0" borderId="32" xfId="61" applyFill="1" applyBorder="1">
      <alignment/>
      <protection/>
    </xf>
    <xf numFmtId="0" fontId="5" fillId="0" borderId="12" xfId="61" applyFill="1" applyBorder="1">
      <alignment/>
      <protection/>
    </xf>
    <xf numFmtId="1" fontId="9" fillId="0" borderId="12" xfId="61" applyNumberFormat="1" applyFont="1" applyFill="1" applyBorder="1" applyAlignment="1" applyProtection="1">
      <alignment horizontal="right" vertical="center" wrapText="1"/>
      <protection/>
    </xf>
    <xf numFmtId="164" fontId="9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9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Border="1" applyAlignment="1" applyProtection="1">
      <alignment horizontal="right" vertical="center" wrapText="1" indent="1"/>
      <protection/>
    </xf>
    <xf numFmtId="164" fontId="28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8" xfId="61" applyFont="1" applyFill="1" applyBorder="1" applyAlignment="1" applyProtection="1">
      <alignment horizontal="center" vertical="center" wrapText="1"/>
      <protection/>
    </xf>
    <xf numFmtId="164" fontId="9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Border="1" applyAlignment="1" applyProtection="1">
      <alignment horizontal="right" vertical="center" wrapText="1" indent="1"/>
      <protection/>
    </xf>
    <xf numFmtId="164" fontId="28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" xfId="0" applyNumberFormat="1" applyFont="1" applyBorder="1" applyAlignment="1" applyProtection="1">
      <alignment horizontal="right" vertical="center" wrapText="1" indent="1"/>
      <protection/>
    </xf>
    <xf numFmtId="164" fontId="28" fillId="0" borderId="10" xfId="0" applyNumberFormat="1" applyFont="1" applyBorder="1" applyAlignment="1" applyProtection="1" quotePrefix="1">
      <alignment horizontal="right" vertical="center" wrapText="1" indent="1"/>
      <protection/>
    </xf>
    <xf numFmtId="1" fontId="10" fillId="0" borderId="12" xfId="61" applyNumberFormat="1" applyFont="1" applyFill="1" applyBorder="1">
      <alignment/>
      <protection/>
    </xf>
    <xf numFmtId="1" fontId="10" fillId="0" borderId="32" xfId="61" applyNumberFormat="1" applyFont="1" applyFill="1" applyBorder="1">
      <alignment/>
      <protection/>
    </xf>
    <xf numFmtId="1" fontId="10" fillId="0" borderId="16" xfId="61" applyNumberFormat="1" applyFont="1" applyFill="1" applyBorder="1">
      <alignment/>
      <protection/>
    </xf>
    <xf numFmtId="1" fontId="10" fillId="0" borderId="33" xfId="61" applyNumberFormat="1" applyFont="1" applyFill="1" applyBorder="1">
      <alignment/>
      <protection/>
    </xf>
    <xf numFmtId="1" fontId="9" fillId="0" borderId="12" xfId="61" applyNumberFormat="1" applyFont="1" applyFill="1" applyBorder="1">
      <alignment/>
      <protection/>
    </xf>
    <xf numFmtId="0" fontId="21" fillId="0" borderId="13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2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6" xfId="0" applyFont="1" applyBorder="1" applyAlignment="1">
      <alignment/>
    </xf>
    <xf numFmtId="0" fontId="20" fillId="0" borderId="27" xfId="0" applyFont="1" applyBorder="1" applyAlignment="1">
      <alignment vertical="center" wrapText="1"/>
    </xf>
    <xf numFmtId="0" fontId="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42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9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0" fontId="4" fillId="0" borderId="43" xfId="6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164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61" applyFill="1" applyBorder="1">
      <alignment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" fontId="4" fillId="0" borderId="12" xfId="61" applyNumberFormat="1" applyFont="1" applyFill="1" applyBorder="1">
      <alignment/>
      <protection/>
    </xf>
    <xf numFmtId="0" fontId="30" fillId="0" borderId="0" xfId="59">
      <alignment/>
      <protection/>
    </xf>
    <xf numFmtId="0" fontId="31" fillId="0" borderId="0" xfId="59" applyFont="1" applyAlignment="1">
      <alignment horizontal="right"/>
      <protection/>
    </xf>
    <xf numFmtId="0" fontId="32" fillId="0" borderId="13" xfId="59" applyFont="1" applyBorder="1" applyAlignment="1">
      <alignment horizontal="center" vertical="center"/>
      <protection/>
    </xf>
    <xf numFmtId="0" fontId="34" fillId="0" borderId="13" xfId="60" applyFont="1" applyFill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top" wrapText="1"/>
      <protection/>
    </xf>
    <xf numFmtId="0" fontId="19" fillId="0" borderId="13" xfId="59" applyFont="1" applyBorder="1" applyAlignment="1">
      <alignment horizontal="left" vertical="top" wrapText="1"/>
      <protection/>
    </xf>
    <xf numFmtId="3" fontId="19" fillId="0" borderId="13" xfId="59" applyNumberFormat="1" applyFont="1" applyBorder="1" applyAlignment="1">
      <alignment horizontal="right" vertical="top" wrapText="1"/>
      <protection/>
    </xf>
    <xf numFmtId="0" fontId="35" fillId="0" borderId="13" xfId="59" applyFont="1" applyBorder="1" applyAlignment="1">
      <alignment horizontal="center" vertical="top" wrapText="1"/>
      <protection/>
    </xf>
    <xf numFmtId="0" fontId="35" fillId="0" borderId="13" xfId="59" applyFont="1" applyBorder="1" applyAlignment="1">
      <alignment horizontal="left" vertical="top" wrapText="1"/>
      <protection/>
    </xf>
    <xf numFmtId="3" fontId="35" fillId="0" borderId="13" xfId="59" applyNumberFormat="1" applyFont="1" applyBorder="1" applyAlignment="1">
      <alignment horizontal="right" vertical="top" wrapText="1"/>
      <protection/>
    </xf>
    <xf numFmtId="0" fontId="36" fillId="0" borderId="13" xfId="59" applyFont="1" applyBorder="1" applyAlignment="1">
      <alignment horizontal="left" vertical="top" wrapText="1"/>
      <protection/>
    </xf>
    <xf numFmtId="0" fontId="19" fillId="0" borderId="47" xfId="59" applyFont="1" applyBorder="1" applyAlignment="1">
      <alignment horizontal="center" vertical="top" wrapText="1"/>
      <protection/>
    </xf>
    <xf numFmtId="0" fontId="19" fillId="0" borderId="25" xfId="59" applyFont="1" applyBorder="1" applyAlignment="1">
      <alignment horizontal="left" vertical="top" wrapText="1"/>
      <protection/>
    </xf>
    <xf numFmtId="166" fontId="19" fillId="0" borderId="25" xfId="40" applyNumberFormat="1" applyFont="1" applyBorder="1" applyAlignment="1">
      <alignment horizontal="right" vertical="top" wrapText="1"/>
    </xf>
    <xf numFmtId="0" fontId="19" fillId="0" borderId="48" xfId="59" applyFont="1" applyBorder="1" applyAlignment="1">
      <alignment horizontal="center" vertical="top" wrapText="1"/>
      <protection/>
    </xf>
    <xf numFmtId="166" fontId="19" fillId="0" borderId="13" xfId="40" applyNumberFormat="1" applyFont="1" applyBorder="1" applyAlignment="1">
      <alignment horizontal="right" vertical="top" wrapText="1"/>
    </xf>
    <xf numFmtId="0" fontId="19" fillId="0" borderId="49" xfId="59" applyFont="1" applyBorder="1" applyAlignment="1">
      <alignment horizontal="center" vertical="top" wrapText="1"/>
      <protection/>
    </xf>
    <xf numFmtId="0" fontId="19" fillId="0" borderId="26" xfId="59" applyFont="1" applyBorder="1" applyAlignment="1">
      <alignment horizontal="left" vertical="top" wrapText="1"/>
      <protection/>
    </xf>
    <xf numFmtId="166" fontId="19" fillId="0" borderId="26" xfId="40" applyNumberFormat="1" applyFont="1" applyBorder="1" applyAlignment="1">
      <alignment horizontal="right" vertical="top" wrapText="1"/>
    </xf>
    <xf numFmtId="0" fontId="35" fillId="0" borderId="11" xfId="59" applyFont="1" applyBorder="1" applyAlignment="1">
      <alignment horizontal="center" vertical="top" wrapText="1"/>
      <protection/>
    </xf>
    <xf numFmtId="0" fontId="35" fillId="0" borderId="10" xfId="59" applyFont="1" applyBorder="1" applyAlignment="1">
      <alignment horizontal="left" vertical="top" wrapText="1"/>
      <protection/>
    </xf>
    <xf numFmtId="166" fontId="35" fillId="0" borderId="10" xfId="40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38" fillId="0" borderId="0" xfId="58" applyFont="1" applyFill="1" applyAlignment="1">
      <alignment horizontal="right"/>
      <protection/>
    </xf>
    <xf numFmtId="0" fontId="39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39" fillId="0" borderId="10" xfId="58" applyFont="1" applyFill="1" applyBorder="1" applyAlignment="1">
      <alignment horizontal="center" vertical="center"/>
      <protection/>
    </xf>
    <xf numFmtId="0" fontId="39" fillId="0" borderId="12" xfId="58" applyFont="1" applyFill="1" applyBorder="1" applyAlignment="1">
      <alignment horizontal="center" vertical="center" wrapText="1"/>
      <protection/>
    </xf>
    <xf numFmtId="0" fontId="0" fillId="0" borderId="47" xfId="58" applyFill="1" applyBorder="1" applyAlignment="1">
      <alignment horizontal="center" vertical="center"/>
      <protection/>
    </xf>
    <xf numFmtId="184" fontId="4" fillId="0" borderId="32" xfId="58" applyNumberFormat="1" applyFont="1" applyFill="1" applyBorder="1" applyAlignment="1" applyProtection="1">
      <alignment horizontal="right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41" fillId="0" borderId="13" xfId="58" applyFont="1" applyFill="1" applyBorder="1" applyAlignment="1">
      <alignment horizontal="left" vertical="center" indent="5"/>
      <protection/>
    </xf>
    <xf numFmtId="184" fontId="16" fillId="0" borderId="16" xfId="58" applyNumberFormat="1" applyFont="1" applyFill="1" applyBorder="1" applyAlignment="1" applyProtection="1">
      <alignment horizontal="right" vertical="center"/>
      <protection locked="0"/>
    </xf>
    <xf numFmtId="0" fontId="0" fillId="0" borderId="13" xfId="58" applyFont="1" applyFill="1" applyBorder="1" applyAlignment="1">
      <alignment horizontal="left" vertical="center" indent="1"/>
      <protection/>
    </xf>
    <xf numFmtId="0" fontId="0" fillId="0" borderId="49" xfId="58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left" vertical="center" indent="1"/>
      <protection/>
    </xf>
    <xf numFmtId="184" fontId="16" fillId="0" borderId="33" xfId="58" applyNumberFormat="1" applyFont="1" applyFill="1" applyBorder="1" applyAlignment="1" applyProtection="1">
      <alignment horizontal="right" vertical="center"/>
      <protection locked="0"/>
    </xf>
    <xf numFmtId="0" fontId="0" fillId="0" borderId="50" xfId="58" applyFill="1" applyBorder="1" applyAlignment="1">
      <alignment horizontal="center" vertical="center"/>
      <protection/>
    </xf>
    <xf numFmtId="184" fontId="4" fillId="0" borderId="51" xfId="58" applyNumberFormat="1" applyFont="1" applyFill="1" applyBorder="1" applyAlignment="1" applyProtection="1">
      <alignment horizontal="right" vertical="center"/>
      <protection/>
    </xf>
    <xf numFmtId="0" fontId="0" fillId="0" borderId="44" xfId="58" applyFill="1" applyBorder="1" applyAlignment="1">
      <alignment horizontal="center" vertical="center"/>
      <protection/>
    </xf>
    <xf numFmtId="0" fontId="41" fillId="0" borderId="39" xfId="58" applyFont="1" applyFill="1" applyBorder="1" applyAlignment="1">
      <alignment horizontal="left" vertical="center" indent="5"/>
      <protection/>
    </xf>
    <xf numFmtId="184" fontId="16" fillId="0" borderId="52" xfId="58" applyNumberFormat="1" applyFont="1" applyFill="1" applyBorder="1" applyAlignment="1" applyProtection="1">
      <alignment horizontal="right" vertical="center"/>
      <protection locked="0"/>
    </xf>
    <xf numFmtId="0" fontId="42" fillId="0" borderId="0" xfId="63" applyFill="1" applyProtection="1">
      <alignment/>
      <protection/>
    </xf>
    <xf numFmtId="0" fontId="43" fillId="0" borderId="0" xfId="63" applyFont="1" applyFill="1" applyProtection="1">
      <alignment/>
      <protection/>
    </xf>
    <xf numFmtId="0" fontId="46" fillId="0" borderId="44" xfId="63" applyFont="1" applyFill="1" applyBorder="1" applyAlignment="1" applyProtection="1">
      <alignment horizontal="center" vertical="center" wrapText="1"/>
      <protection/>
    </xf>
    <xf numFmtId="0" fontId="46" fillId="0" borderId="39" xfId="63" applyFont="1" applyFill="1" applyBorder="1" applyAlignment="1" applyProtection="1">
      <alignment horizontal="center" vertical="center" wrapText="1"/>
      <protection/>
    </xf>
    <xf numFmtId="0" fontId="27" fillId="0" borderId="50" xfId="63" applyFont="1" applyFill="1" applyBorder="1" applyAlignment="1" applyProtection="1">
      <alignment vertical="center" wrapText="1"/>
      <protection/>
    </xf>
    <xf numFmtId="169" fontId="10" fillId="0" borderId="38" xfId="62" applyNumberFormat="1" applyFont="1" applyFill="1" applyBorder="1" applyAlignment="1" applyProtection="1">
      <alignment horizontal="center" vertical="center"/>
      <protection/>
    </xf>
    <xf numFmtId="185" fontId="27" fillId="0" borderId="38" xfId="63" applyNumberFormat="1" applyFont="1" applyFill="1" applyBorder="1" applyAlignment="1" applyProtection="1">
      <alignment horizontal="right" vertical="center" wrapText="1"/>
      <protection locked="0"/>
    </xf>
    <xf numFmtId="0" fontId="27" fillId="0" borderId="48" xfId="63" applyFont="1" applyFill="1" applyBorder="1" applyAlignment="1" applyProtection="1">
      <alignment vertical="center" wrapText="1"/>
      <protection/>
    </xf>
    <xf numFmtId="169" fontId="10" fillId="0" borderId="13" xfId="62" applyNumberFormat="1" applyFont="1" applyFill="1" applyBorder="1" applyAlignment="1" applyProtection="1">
      <alignment horizontal="center" vertical="center"/>
      <protection/>
    </xf>
    <xf numFmtId="185" fontId="27" fillId="0" borderId="13" xfId="63" applyNumberFormat="1" applyFont="1" applyFill="1" applyBorder="1" applyAlignment="1" applyProtection="1">
      <alignment horizontal="right" vertical="center" wrapText="1"/>
      <protection/>
    </xf>
    <xf numFmtId="0" fontId="47" fillId="0" borderId="48" xfId="63" applyFont="1" applyFill="1" applyBorder="1" applyAlignment="1" applyProtection="1">
      <alignment horizontal="left" vertical="center" wrapText="1" indent="1"/>
      <protection/>
    </xf>
    <xf numFmtId="185" fontId="46" fillId="0" borderId="13" xfId="63" applyNumberFormat="1" applyFont="1" applyFill="1" applyBorder="1" applyAlignment="1" applyProtection="1">
      <alignment horizontal="right" vertical="center" wrapText="1"/>
      <protection locked="0"/>
    </xf>
    <xf numFmtId="185" fontId="26" fillId="0" borderId="13" xfId="63" applyNumberFormat="1" applyFont="1" applyFill="1" applyBorder="1" applyAlignment="1" applyProtection="1">
      <alignment horizontal="right" vertical="center" wrapText="1"/>
      <protection locked="0"/>
    </xf>
    <xf numFmtId="185" fontId="26" fillId="0" borderId="13" xfId="63" applyNumberFormat="1" applyFont="1" applyFill="1" applyBorder="1" applyAlignment="1" applyProtection="1">
      <alignment horizontal="right" vertical="center" wrapText="1"/>
      <protection/>
    </xf>
    <xf numFmtId="0" fontId="27" fillId="0" borderId="44" xfId="63" applyFont="1" applyFill="1" applyBorder="1" applyAlignment="1" applyProtection="1">
      <alignment vertical="center" wrapText="1"/>
      <protection/>
    </xf>
    <xf numFmtId="169" fontId="10" fillId="0" borderId="39" xfId="62" applyNumberFormat="1" applyFont="1" applyFill="1" applyBorder="1" applyAlignment="1" applyProtection="1">
      <alignment horizontal="center" vertical="center"/>
      <protection/>
    </xf>
    <xf numFmtId="185" fontId="27" fillId="0" borderId="39" xfId="63" applyNumberFormat="1" applyFont="1" applyFill="1" applyBorder="1" applyAlignment="1" applyProtection="1">
      <alignment horizontal="right" vertical="center" wrapText="1"/>
      <protection/>
    </xf>
    <xf numFmtId="0" fontId="26" fillId="0" borderId="0" xfId="63" applyFont="1" applyFill="1" applyProtection="1">
      <alignment/>
      <protection/>
    </xf>
    <xf numFmtId="3" fontId="42" fillId="0" borderId="0" xfId="63" applyNumberFormat="1" applyFont="1" applyFill="1" applyProtection="1">
      <alignment/>
      <protection/>
    </xf>
    <xf numFmtId="0" fontId="42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9" fillId="0" borderId="44" xfId="62" applyNumberFormat="1" applyFont="1" applyFill="1" applyBorder="1" applyAlignment="1" applyProtection="1">
      <alignment horizontal="center" vertical="center" wrapText="1"/>
      <protection/>
    </xf>
    <xf numFmtId="49" fontId="9" fillId="0" borderId="39" xfId="62" applyNumberFormat="1" applyFont="1" applyFill="1" applyBorder="1" applyAlignment="1" applyProtection="1">
      <alignment horizontal="center" vertical="center"/>
      <protection/>
    </xf>
    <xf numFmtId="49" fontId="9" fillId="0" borderId="35" xfId="62" applyNumberFormat="1" applyFont="1" applyFill="1" applyBorder="1" applyAlignment="1" applyProtection="1">
      <alignment horizontal="center" vertical="center"/>
      <protection/>
    </xf>
    <xf numFmtId="49" fontId="9" fillId="0" borderId="52" xfId="62" applyNumberFormat="1" applyFont="1" applyFill="1" applyBorder="1" applyAlignment="1" applyProtection="1">
      <alignment horizontal="center" vertical="center"/>
      <protection/>
    </xf>
    <xf numFmtId="186" fontId="10" fillId="0" borderId="38" xfId="62" applyNumberFormat="1" applyFont="1" applyFill="1" applyBorder="1" applyAlignment="1" applyProtection="1">
      <alignment vertical="center"/>
      <protection locked="0"/>
    </xf>
    <xf numFmtId="186" fontId="10" fillId="0" borderId="53" xfId="62" applyNumberFormat="1" applyFont="1" applyFill="1" applyBorder="1" applyAlignment="1" applyProtection="1">
      <alignment vertical="center"/>
      <protection locked="0"/>
    </xf>
    <xf numFmtId="186" fontId="10" fillId="0" borderId="25" xfId="62" applyNumberFormat="1" applyFont="1" applyFill="1" applyBorder="1" applyAlignment="1" applyProtection="1">
      <alignment vertical="center"/>
      <protection locked="0"/>
    </xf>
    <xf numFmtId="186" fontId="10" fillId="0" borderId="54" xfId="62" applyNumberFormat="1" applyFont="1" applyFill="1" applyBorder="1" applyAlignment="1" applyProtection="1">
      <alignment vertical="center"/>
      <protection locked="0"/>
    </xf>
    <xf numFmtId="186" fontId="10" fillId="0" borderId="13" xfId="62" applyNumberFormat="1" applyFont="1" applyFill="1" applyBorder="1" applyAlignment="1" applyProtection="1">
      <alignment vertical="center"/>
      <protection locked="0"/>
    </xf>
    <xf numFmtId="186" fontId="10" fillId="0" borderId="55" xfId="62" applyNumberFormat="1" applyFont="1" applyFill="1" applyBorder="1" applyAlignment="1" applyProtection="1">
      <alignment vertical="center"/>
      <protection locked="0"/>
    </xf>
    <xf numFmtId="186" fontId="9" fillId="0" borderId="13" xfId="62" applyNumberFormat="1" applyFont="1" applyFill="1" applyBorder="1" applyAlignment="1" applyProtection="1">
      <alignment vertical="center"/>
      <protection/>
    </xf>
    <xf numFmtId="186" fontId="9" fillId="0" borderId="55" xfId="62" applyNumberFormat="1" applyFont="1" applyFill="1" applyBorder="1" applyAlignment="1" applyProtection="1">
      <alignment vertical="center"/>
      <protection/>
    </xf>
    <xf numFmtId="186" fontId="10" fillId="0" borderId="13" xfId="62" applyNumberFormat="1" applyFont="1" applyFill="1" applyBorder="1" applyAlignment="1" applyProtection="1">
      <alignment vertical="center"/>
      <protection locked="0"/>
    </xf>
    <xf numFmtId="186" fontId="10" fillId="0" borderId="55" xfId="62" applyNumberFormat="1" applyFont="1" applyFill="1" applyBorder="1" applyAlignment="1" applyProtection="1">
      <alignment vertical="center"/>
      <protection locked="0"/>
    </xf>
    <xf numFmtId="186" fontId="9" fillId="0" borderId="13" xfId="62" applyNumberFormat="1" applyFont="1" applyFill="1" applyBorder="1" applyAlignment="1" applyProtection="1">
      <alignment vertical="center"/>
      <protection locked="0"/>
    </xf>
    <xf numFmtId="186" fontId="9" fillId="0" borderId="55" xfId="62" applyNumberFormat="1" applyFont="1" applyFill="1" applyBorder="1" applyAlignment="1" applyProtection="1">
      <alignment vertical="center"/>
      <protection locked="0"/>
    </xf>
    <xf numFmtId="0" fontId="9" fillId="0" borderId="44" xfId="62" applyFont="1" applyFill="1" applyBorder="1" applyAlignment="1" applyProtection="1">
      <alignment horizontal="left" vertical="center" wrapText="1"/>
      <protection/>
    </xf>
    <xf numFmtId="186" fontId="9" fillId="0" borderId="39" xfId="62" applyNumberFormat="1" applyFont="1" applyFill="1" applyBorder="1" applyAlignment="1" applyProtection="1">
      <alignment vertical="center"/>
      <protection/>
    </xf>
    <xf numFmtId="186" fontId="9" fillId="0" borderId="45" xfId="62" applyNumberFormat="1" applyFont="1" applyFill="1" applyBorder="1" applyAlignment="1" applyProtection="1">
      <alignment vertical="center"/>
      <protection/>
    </xf>
    <xf numFmtId="164" fontId="0" fillId="0" borderId="0" xfId="58" applyNumberFormat="1" applyFill="1" applyAlignment="1" applyProtection="1">
      <alignment horizontal="center" vertical="center" wrapText="1"/>
      <protection locked="0"/>
    </xf>
    <xf numFmtId="164" fontId="0" fillId="0" borderId="0" xfId="58" applyNumberFormat="1" applyFill="1" applyAlignment="1" applyProtection="1">
      <alignment vertical="center" wrapText="1"/>
      <protection locked="0"/>
    </xf>
    <xf numFmtId="164" fontId="2" fillId="0" borderId="0" xfId="58" applyNumberFormat="1" applyFont="1" applyFill="1" applyAlignment="1" applyProtection="1">
      <alignment horizontal="right" vertical="center"/>
      <protection locked="0"/>
    </xf>
    <xf numFmtId="164" fontId="4" fillId="0" borderId="34" xfId="58" applyNumberFormat="1" applyFont="1" applyFill="1" applyBorder="1" applyAlignment="1" applyProtection="1">
      <alignment horizontal="centerContinuous" vertical="center"/>
      <protection/>
    </xf>
    <xf numFmtId="164" fontId="4" fillId="0" borderId="36" xfId="58" applyNumberFormat="1" applyFont="1" applyFill="1" applyBorder="1" applyAlignment="1" applyProtection="1">
      <alignment horizontal="centerContinuous" vertical="center"/>
      <protection/>
    </xf>
    <xf numFmtId="164" fontId="4" fillId="0" borderId="53" xfId="58" applyNumberFormat="1" applyFont="1" applyFill="1" applyBorder="1" applyAlignment="1" applyProtection="1">
      <alignment horizontal="centerContinuous" vertical="center"/>
      <protection/>
    </xf>
    <xf numFmtId="164" fontId="4" fillId="0" borderId="35" xfId="58" applyNumberFormat="1" applyFont="1" applyFill="1" applyBorder="1" applyAlignment="1" applyProtection="1">
      <alignment horizontal="center" vertical="center"/>
      <protection/>
    </xf>
    <xf numFmtId="164" fontId="4" fillId="0" borderId="52" xfId="58" applyNumberFormat="1" applyFont="1" applyFill="1" applyBorder="1" applyAlignment="1" applyProtection="1">
      <alignment horizontal="center" vertical="center" wrapText="1"/>
      <protection/>
    </xf>
    <xf numFmtId="164" fontId="9" fillId="0" borderId="56" xfId="58" applyNumberFormat="1" applyFont="1" applyFill="1" applyBorder="1" applyAlignment="1" applyProtection="1">
      <alignment horizontal="center" vertical="center" wrapText="1"/>
      <protection/>
    </xf>
    <xf numFmtId="164" fontId="9" fillId="0" borderId="10" xfId="58" applyNumberFormat="1" applyFont="1" applyFill="1" applyBorder="1" applyAlignment="1" applyProtection="1">
      <alignment horizontal="center" vertical="center" wrapText="1"/>
      <protection/>
    </xf>
    <xf numFmtId="164" fontId="9" fillId="0" borderId="15" xfId="58" applyNumberFormat="1" applyFont="1" applyFill="1" applyBorder="1" applyAlignment="1" applyProtection="1">
      <alignment horizontal="center" vertical="center" wrapText="1"/>
      <protection/>
    </xf>
    <xf numFmtId="164" fontId="9" fillId="0" borderId="57" xfId="58" applyNumberFormat="1" applyFont="1" applyFill="1" applyBorder="1" applyAlignment="1" applyProtection="1">
      <alignment horizontal="center" vertical="center" wrapText="1"/>
      <protection/>
    </xf>
    <xf numFmtId="164" fontId="9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38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38" xfId="58" applyNumberFormat="1" applyFont="1" applyFill="1" applyBorder="1" applyAlignment="1" applyProtection="1">
      <alignment horizontal="center" vertical="center" wrapText="1"/>
      <protection/>
    </xf>
    <xf numFmtId="164" fontId="9" fillId="0" borderId="38" xfId="58" applyNumberFormat="1" applyFont="1" applyFill="1" applyBorder="1" applyAlignment="1" applyProtection="1">
      <alignment vertical="center" wrapText="1"/>
      <protection/>
    </xf>
    <xf numFmtId="164" fontId="9" fillId="0" borderId="34" xfId="58" applyNumberFormat="1" applyFont="1" applyFill="1" applyBorder="1" applyAlignment="1" applyProtection="1">
      <alignment vertical="center" wrapText="1"/>
      <protection/>
    </xf>
    <xf numFmtId="164" fontId="9" fillId="0" borderId="58" xfId="58" applyNumberFormat="1" applyFont="1" applyFill="1" applyBorder="1" applyAlignment="1" applyProtection="1">
      <alignment vertical="center" wrapText="1"/>
      <protection/>
    </xf>
    <xf numFmtId="164" fontId="9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58" applyNumberFormat="1" applyFont="1" applyFill="1" applyBorder="1" applyAlignment="1" applyProtection="1">
      <alignment vertical="center" wrapText="1"/>
      <protection locked="0"/>
    </xf>
    <xf numFmtId="164" fontId="10" fillId="0" borderId="23" xfId="58" applyNumberFormat="1" applyFont="1" applyFill="1" applyBorder="1" applyAlignment="1" applyProtection="1">
      <alignment vertical="center" wrapText="1"/>
      <protection locked="0"/>
    </xf>
    <xf numFmtId="164" fontId="10" fillId="0" borderId="59" xfId="58" applyNumberFormat="1" applyFont="1" applyFill="1" applyBorder="1" applyAlignment="1" applyProtection="1">
      <alignment vertical="center" wrapText="1"/>
      <protection/>
    </xf>
    <xf numFmtId="164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8" applyNumberFormat="1" applyFont="1" applyFill="1" applyBorder="1" applyAlignment="1" applyProtection="1">
      <alignment horizontal="center" vertical="center" wrapText="1"/>
      <protection/>
    </xf>
    <xf numFmtId="164" fontId="9" fillId="0" borderId="13" xfId="58" applyNumberFormat="1" applyFont="1" applyFill="1" applyBorder="1" applyAlignment="1" applyProtection="1">
      <alignment vertical="center" wrapText="1"/>
      <protection/>
    </xf>
    <xf numFmtId="164" fontId="9" fillId="0" borderId="23" xfId="58" applyNumberFormat="1" applyFont="1" applyFill="1" applyBorder="1" applyAlignment="1" applyProtection="1">
      <alignment vertical="center" wrapText="1"/>
      <protection/>
    </xf>
    <xf numFmtId="164" fontId="9" fillId="0" borderId="59" xfId="58" applyNumberFormat="1" applyFont="1" applyFill="1" applyBorder="1" applyAlignment="1" applyProtection="1">
      <alignment vertical="center" wrapText="1"/>
      <protection/>
    </xf>
    <xf numFmtId="164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64" fontId="9" fillId="0" borderId="60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61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26" xfId="58" applyNumberFormat="1" applyFont="1" applyFill="1" applyBorder="1" applyAlignment="1" applyProtection="1">
      <alignment horizontal="center" vertical="center" wrapText="1"/>
      <protection/>
    </xf>
    <xf numFmtId="164" fontId="9" fillId="0" borderId="61" xfId="58" applyNumberFormat="1" applyFont="1" applyFill="1" applyBorder="1" applyAlignment="1" applyProtection="1">
      <alignment vertical="center" wrapText="1"/>
      <protection/>
    </xf>
    <xf numFmtId="164" fontId="9" fillId="0" borderId="62" xfId="58" applyNumberFormat="1" applyFont="1" applyFill="1" applyBorder="1" applyAlignment="1" applyProtection="1">
      <alignment vertical="center" wrapText="1"/>
      <protection/>
    </xf>
    <xf numFmtId="1" fontId="0" fillId="0" borderId="62" xfId="58" applyNumberFormat="1" applyFont="1" applyFill="1" applyBorder="1" applyAlignment="1" applyProtection="1">
      <alignment horizontal="center" vertical="center" wrapText="1"/>
      <protection locked="0"/>
    </xf>
    <xf numFmtId="164" fontId="10" fillId="0" borderId="61" xfId="58" applyNumberFormat="1" applyFont="1" applyFill="1" applyBorder="1" applyAlignment="1" applyProtection="1">
      <alignment vertical="center" wrapText="1"/>
      <protection locked="0"/>
    </xf>
    <xf numFmtId="164" fontId="10" fillId="0" borderId="62" xfId="58" applyNumberFormat="1" applyFont="1" applyFill="1" applyBorder="1" applyAlignment="1" applyProtection="1">
      <alignment vertical="center" wrapText="1"/>
      <protection locked="0"/>
    </xf>
    <xf numFmtId="164" fontId="9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10" fillId="33" borderId="15" xfId="58" applyNumberFormat="1" applyFont="1" applyFill="1" applyBorder="1" applyAlignment="1" applyProtection="1">
      <alignment vertical="center" wrapText="1"/>
      <protection/>
    </xf>
    <xf numFmtId="164" fontId="9" fillId="0" borderId="10" xfId="58" applyNumberFormat="1" applyFont="1" applyFill="1" applyBorder="1" applyAlignment="1" applyProtection="1">
      <alignment vertical="center" wrapText="1"/>
      <protection/>
    </xf>
    <xf numFmtId="164" fontId="9" fillId="0" borderId="15" xfId="58" applyNumberFormat="1" applyFont="1" applyFill="1" applyBorder="1" applyAlignment="1" applyProtection="1">
      <alignment vertical="center" wrapText="1"/>
      <protection/>
    </xf>
    <xf numFmtId="164" fontId="9" fillId="0" borderId="42" xfId="58" applyNumberFormat="1" applyFont="1" applyFill="1" applyBorder="1" applyAlignment="1" applyProtection="1">
      <alignment vertical="center" wrapText="1"/>
      <protection/>
    </xf>
    <xf numFmtId="164" fontId="0" fillId="0" borderId="0" xfId="58" applyNumberFormat="1" applyFill="1" applyAlignment="1">
      <alignment horizontal="center" vertical="center" wrapText="1"/>
      <protection/>
    </xf>
    <xf numFmtId="164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164" fontId="48" fillId="0" borderId="0" xfId="58" applyNumberFormat="1" applyFont="1" applyFill="1" applyAlignment="1">
      <alignment horizontal="center" vertical="center" wrapText="1"/>
      <protection/>
    </xf>
    <xf numFmtId="164" fontId="48" fillId="0" borderId="0" xfId="58" applyNumberFormat="1" applyFont="1" applyFill="1" applyAlignment="1">
      <alignment vertical="center" wrapText="1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50" xfId="58" applyFont="1" applyFill="1" applyBorder="1" applyAlignment="1">
      <alignment horizontal="center" vertical="center" wrapText="1"/>
      <protection/>
    </xf>
    <xf numFmtId="0" fontId="26" fillId="0" borderId="63" xfId="58" applyFont="1" applyFill="1" applyBorder="1" applyAlignment="1" applyProtection="1">
      <alignment horizontal="left" vertical="center" wrapText="1" indent="1"/>
      <protection/>
    </xf>
    <xf numFmtId="164" fontId="10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8" xfId="58" applyFont="1" applyFill="1" applyBorder="1" applyAlignment="1">
      <alignment horizontal="center" vertical="center" wrapText="1"/>
      <protection/>
    </xf>
    <xf numFmtId="0" fontId="26" fillId="0" borderId="14" xfId="58" applyFont="1" applyFill="1" applyBorder="1" applyAlignment="1" applyProtection="1">
      <alignment horizontal="left" vertical="center" wrapText="1" indent="1"/>
      <protection/>
    </xf>
    <xf numFmtId="164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58" applyFont="1" applyFill="1" applyBorder="1" applyAlignment="1" applyProtection="1">
      <alignment horizontal="left" vertical="center" wrapText="1" indent="8"/>
      <protection/>
    </xf>
    <xf numFmtId="164" fontId="1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8" applyFont="1" applyFill="1" applyBorder="1" applyAlignment="1" applyProtection="1">
      <alignment vertical="center" wrapText="1"/>
      <protection locked="0"/>
    </xf>
    <xf numFmtId="0" fontId="10" fillId="0" borderId="49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 applyProtection="1">
      <alignment vertical="center" wrapText="1"/>
      <protection locked="0"/>
    </xf>
    <xf numFmtId="164" fontId="1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164" fontId="9" fillId="0" borderId="18" xfId="58" applyNumberFormat="1" applyFont="1" applyFill="1" applyBorder="1" applyAlignment="1" applyProtection="1">
      <alignment vertical="center" wrapText="1"/>
      <protection/>
    </xf>
    <xf numFmtId="164" fontId="9" fillId="0" borderId="64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48" xfId="58" applyFont="1" applyFill="1" applyBorder="1" applyAlignment="1" applyProtection="1">
      <alignment horizontal="center" vertical="center"/>
      <protection/>
    </xf>
    <xf numFmtId="0" fontId="10" fillId="0" borderId="13" xfId="58" applyFont="1" applyFill="1" applyBorder="1" applyAlignment="1" applyProtection="1">
      <alignment vertical="center" wrapText="1"/>
      <protection/>
    </xf>
    <xf numFmtId="164" fontId="10" fillId="0" borderId="13" xfId="58" applyNumberFormat="1" applyFont="1" applyFill="1" applyBorder="1" applyAlignment="1" applyProtection="1">
      <alignment vertical="center"/>
      <protection locked="0"/>
    </xf>
    <xf numFmtId="164" fontId="10" fillId="0" borderId="23" xfId="58" applyNumberFormat="1" applyFont="1" applyFill="1" applyBorder="1" applyAlignment="1" applyProtection="1">
      <alignment vertical="center"/>
      <protection locked="0"/>
    </xf>
    <xf numFmtId="164" fontId="9" fillId="0" borderId="23" xfId="58" applyNumberFormat="1" applyFont="1" applyFill="1" applyBorder="1" applyAlignment="1" applyProtection="1">
      <alignment vertical="center"/>
      <protection/>
    </xf>
    <xf numFmtId="164" fontId="9" fillId="0" borderId="16" xfId="58" applyNumberFormat="1" applyFont="1" applyFill="1" applyBorder="1" applyAlignment="1" applyProtection="1">
      <alignment vertical="center"/>
      <protection/>
    </xf>
    <xf numFmtId="0" fontId="10" fillId="0" borderId="49" xfId="58" applyFont="1" applyFill="1" applyBorder="1" applyAlignment="1" applyProtection="1">
      <alignment horizontal="center" vertical="center"/>
      <protection/>
    </xf>
    <xf numFmtId="0" fontId="10" fillId="0" borderId="26" xfId="58" applyFont="1" applyFill="1" applyBorder="1" applyAlignment="1" applyProtection="1">
      <alignment vertical="center" wrapText="1"/>
      <protection/>
    </xf>
    <xf numFmtId="0" fontId="10" fillId="0" borderId="26" xfId="58" applyFont="1" applyFill="1" applyBorder="1" applyAlignment="1" applyProtection="1">
      <alignment vertical="center" wrapText="1"/>
      <protection locked="0"/>
    </xf>
    <xf numFmtId="164" fontId="10" fillId="0" borderId="26" xfId="58" applyNumberFormat="1" applyFont="1" applyFill="1" applyBorder="1" applyAlignment="1" applyProtection="1">
      <alignment vertical="center"/>
      <protection locked="0"/>
    </xf>
    <xf numFmtId="164" fontId="10" fillId="0" borderId="24" xfId="58" applyNumberFormat="1" applyFont="1" applyFill="1" applyBorder="1" applyAlignment="1" applyProtection="1">
      <alignment vertical="center"/>
      <protection locked="0"/>
    </xf>
    <xf numFmtId="0" fontId="10" fillId="0" borderId="44" xfId="58" applyFont="1" applyFill="1" applyBorder="1" applyAlignment="1" applyProtection="1">
      <alignment horizontal="center" vertical="center"/>
      <protection/>
    </xf>
    <xf numFmtId="0" fontId="10" fillId="0" borderId="39" xfId="58" applyFont="1" applyFill="1" applyBorder="1" applyAlignment="1" applyProtection="1">
      <alignment vertical="center" wrapText="1"/>
      <protection/>
    </xf>
    <xf numFmtId="164" fontId="10" fillId="0" borderId="39" xfId="58" applyNumberFormat="1" applyFont="1" applyFill="1" applyBorder="1" applyAlignment="1" applyProtection="1">
      <alignment vertical="center"/>
      <protection locked="0"/>
    </xf>
    <xf numFmtId="164" fontId="10" fillId="0" borderId="35" xfId="58" applyNumberFormat="1" applyFont="1" applyFill="1" applyBorder="1" applyAlignment="1" applyProtection="1">
      <alignment vertical="center"/>
      <protection locked="0"/>
    </xf>
    <xf numFmtId="164" fontId="9" fillId="0" borderId="10" xfId="58" applyNumberFormat="1" applyFont="1" applyFill="1" applyBorder="1" applyAlignment="1" applyProtection="1">
      <alignment vertical="center"/>
      <protection/>
    </xf>
    <xf numFmtId="164" fontId="9" fillId="0" borderId="15" xfId="58" applyNumberFormat="1" applyFont="1" applyFill="1" applyBorder="1" applyAlignment="1" applyProtection="1">
      <alignment vertical="center"/>
      <protection/>
    </xf>
    <xf numFmtId="164" fontId="9" fillId="0" borderId="12" xfId="58" applyNumberFormat="1" applyFont="1" applyFill="1" applyBorder="1" applyAlignment="1" applyProtection="1">
      <alignment vertical="center"/>
      <protection/>
    </xf>
    <xf numFmtId="164" fontId="9" fillId="0" borderId="52" xfId="58" applyNumberFormat="1" applyFont="1" applyFill="1" applyBorder="1" applyAlignment="1" applyProtection="1">
      <alignment vertical="center"/>
      <protection/>
    </xf>
    <xf numFmtId="164" fontId="4" fillId="0" borderId="10" xfId="58" applyNumberFormat="1" applyFont="1" applyFill="1" applyBorder="1" applyAlignment="1" applyProtection="1">
      <alignment vertical="center"/>
      <protection/>
    </xf>
    <xf numFmtId="0" fontId="49" fillId="0" borderId="13" xfId="60" applyFont="1" applyFill="1" applyBorder="1" applyAlignment="1">
      <alignment horizontal="center" vertical="center" wrapText="1"/>
      <protection/>
    </xf>
    <xf numFmtId="0" fontId="39" fillId="0" borderId="21" xfId="61" applyFont="1" applyFill="1" applyBorder="1" applyAlignment="1" applyProtection="1">
      <alignment horizontal="center" vertical="center" wrapText="1"/>
      <protection/>
    </xf>
    <xf numFmtId="0" fontId="0" fillId="0" borderId="31" xfId="61" applyFont="1" applyFill="1" applyBorder="1">
      <alignment/>
      <protection/>
    </xf>
    <xf numFmtId="0" fontId="0" fillId="0" borderId="62" xfId="61" applyFont="1" applyFill="1" applyBorder="1">
      <alignment/>
      <protection/>
    </xf>
    <xf numFmtId="0" fontId="39" fillId="0" borderId="17" xfId="61" applyFont="1" applyFill="1" applyBorder="1" applyAlignment="1" applyProtection="1">
      <alignment horizontal="center" vertical="center" wrapText="1"/>
      <protection/>
    </xf>
    <xf numFmtId="0" fontId="39" fillId="0" borderId="27" xfId="61" applyFont="1" applyFill="1" applyBorder="1" applyAlignment="1" applyProtection="1">
      <alignment horizontal="center" vertical="center" wrapText="1"/>
      <protection/>
    </xf>
    <xf numFmtId="0" fontId="39" fillId="0" borderId="39" xfId="61" applyFont="1" applyFill="1" applyBorder="1" applyAlignment="1" applyProtection="1">
      <alignment horizontal="center" vertical="center" wrapText="1"/>
      <protection/>
    </xf>
    <xf numFmtId="0" fontId="39" fillId="0" borderId="43" xfId="61" applyFont="1" applyFill="1" applyBorder="1" applyAlignment="1" applyProtection="1">
      <alignment horizontal="center" vertical="center" wrapText="1"/>
      <protection/>
    </xf>
    <xf numFmtId="0" fontId="39" fillId="0" borderId="19" xfId="61" applyFont="1" applyFill="1" applyBorder="1" applyAlignment="1" applyProtection="1">
      <alignment horizontal="center" vertical="center" wrapText="1"/>
      <protection/>
    </xf>
    <xf numFmtId="0" fontId="39" fillId="0" borderId="12" xfId="61" applyFont="1" applyFill="1" applyBorder="1" applyAlignment="1" applyProtection="1">
      <alignment horizontal="center" vertical="center" wrapText="1"/>
      <protection/>
    </xf>
    <xf numFmtId="164" fontId="39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1" fillId="0" borderId="0" xfId="61" applyFont="1" applyFill="1">
      <alignment/>
      <protection/>
    </xf>
    <xf numFmtId="164" fontId="39" fillId="0" borderId="0" xfId="61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9" fillId="0" borderId="10" xfId="61" applyFont="1" applyFill="1" applyBorder="1" applyAlignment="1" applyProtection="1">
      <alignment horizontal="center" vertical="center" wrapText="1"/>
      <protection/>
    </xf>
    <xf numFmtId="0" fontId="39" fillId="0" borderId="28" xfId="61" applyFont="1" applyFill="1" applyBorder="1" applyAlignment="1" applyProtection="1">
      <alignment horizontal="center" vertical="center" wrapText="1"/>
      <protection/>
    </xf>
    <xf numFmtId="164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vertical="center" wrapText="1"/>
      <protection/>
    </xf>
    <xf numFmtId="0" fontId="3" fillId="0" borderId="11" xfId="61" applyFont="1" applyFill="1" applyBorder="1" applyAlignment="1" applyProtection="1">
      <alignment horizontal="left" vertical="center" wrapText="1" indent="1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49" fontId="5" fillId="0" borderId="47" xfId="61" applyNumberFormat="1" applyFont="1" applyFill="1" applyBorder="1" applyAlignment="1" applyProtection="1">
      <alignment horizontal="left" vertical="center" wrapText="1" indent="1"/>
      <protection/>
    </xf>
    <xf numFmtId="0" fontId="42" fillId="0" borderId="25" xfId="0" applyFont="1" applyBorder="1" applyAlignment="1" applyProtection="1">
      <alignment horizontal="left" wrapText="1" indent="1"/>
      <protection/>
    </xf>
    <xf numFmtId="49" fontId="5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wrapText="1" indent="1"/>
      <protection/>
    </xf>
    <xf numFmtId="49" fontId="5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42" fillId="0" borderId="26" xfId="0" applyFont="1" applyBorder="1" applyAlignment="1" applyProtection="1">
      <alignment horizontal="left" wrapText="1" indent="1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wrapText="1"/>
      <protection/>
    </xf>
    <xf numFmtId="0" fontId="42" fillId="0" borderId="26" xfId="0" applyFont="1" applyBorder="1" applyAlignment="1" applyProtection="1">
      <alignment wrapText="1"/>
      <protection/>
    </xf>
    <xf numFmtId="0" fontId="42" fillId="0" borderId="47" xfId="0" applyFont="1" applyBorder="1" applyAlignment="1" applyProtection="1">
      <alignment wrapText="1"/>
      <protection/>
    </xf>
    <xf numFmtId="0" fontId="42" fillId="0" borderId="48" xfId="0" applyFont="1" applyBorder="1" applyAlignment="1" applyProtection="1">
      <alignment wrapText="1"/>
      <protection/>
    </xf>
    <xf numFmtId="0" fontId="42" fillId="0" borderId="49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66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5" fillId="0" borderId="0" xfId="61" applyFont="1" applyFill="1">
      <alignment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left" vertical="center" wrapText="1" indent="1"/>
      <protection/>
    </xf>
    <xf numFmtId="0" fontId="3" fillId="0" borderId="17" xfId="61" applyFont="1" applyFill="1" applyBorder="1" applyAlignment="1" applyProtection="1">
      <alignment vertical="center" wrapText="1"/>
      <protection/>
    </xf>
    <xf numFmtId="49" fontId="5" fillId="0" borderId="5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indent="6"/>
      <protection/>
    </xf>
    <xf numFmtId="0" fontId="5" fillId="0" borderId="13" xfId="61" applyFont="1" applyFill="1" applyBorder="1" applyAlignment="1" applyProtection="1">
      <alignment horizontal="left" vertical="center" wrapText="1" indent="6"/>
      <protection/>
    </xf>
    <xf numFmtId="49" fontId="5" fillId="0" borderId="6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26" xfId="61" applyFont="1" applyFill="1" applyBorder="1" applyAlignment="1" applyProtection="1">
      <alignment horizontal="left" vertical="center" wrapText="1" indent="6"/>
      <protection/>
    </xf>
    <xf numFmtId="49" fontId="5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9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vertical="center" wrapText="1"/>
      <protection/>
    </xf>
    <xf numFmtId="0" fontId="5" fillId="0" borderId="26" xfId="61" applyFont="1" applyFill="1" applyBorder="1" applyAlignment="1" applyProtection="1">
      <alignment horizontal="left" vertical="center" wrapText="1" indent="1"/>
      <protection/>
    </xf>
    <xf numFmtId="0" fontId="42" fillId="0" borderId="26" xfId="0" applyFont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61" xfId="61" applyFont="1" applyFill="1" applyBorder="1" applyAlignment="1" applyProtection="1">
      <alignment horizontal="left" vertical="center" wrapText="1" indent="1"/>
      <protection/>
    </xf>
    <xf numFmtId="0" fontId="8" fillId="0" borderId="66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39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9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 applyAlignment="1" applyProtection="1">
      <alignment horizontal="right" vertical="center" wrapText="1"/>
      <protection/>
    </xf>
    <xf numFmtId="164" fontId="22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/>
      <protection/>
    </xf>
    <xf numFmtId="164" fontId="2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61" applyNumberFormat="1" applyFont="1" applyFill="1" applyBorder="1" applyAlignment="1" applyProtection="1">
      <alignment horizontal="right" vertical="center" wrapText="1"/>
      <protection/>
    </xf>
    <xf numFmtId="164" fontId="22" fillId="0" borderId="32" xfId="61" applyNumberFormat="1" applyFont="1" applyFill="1" applyBorder="1" applyAlignment="1" applyProtection="1">
      <alignment horizontal="right" vertical="center" wrapText="1"/>
      <protection/>
    </xf>
    <xf numFmtId="164" fontId="22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16" xfId="61" applyNumberFormat="1" applyFont="1" applyFill="1" applyBorder="1" applyAlignment="1" applyProtection="1">
      <alignment horizontal="right" vertical="center" wrapText="1"/>
      <protection/>
    </xf>
    <xf numFmtId="164" fontId="2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3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53" fillId="0" borderId="33" xfId="61" applyNumberFormat="1" applyFont="1" applyFill="1" applyBorder="1" applyAlignment="1" applyProtection="1">
      <alignment horizontal="right" vertical="center" wrapText="1"/>
      <protection/>
    </xf>
    <xf numFmtId="164" fontId="15" fillId="0" borderId="12" xfId="61" applyNumberFormat="1" applyFont="1" applyFill="1" applyBorder="1" applyAlignment="1" applyProtection="1">
      <alignment horizontal="right" vertical="center" wrapText="1"/>
      <protection/>
    </xf>
    <xf numFmtId="164" fontId="15" fillId="0" borderId="16" xfId="61" applyNumberFormat="1" applyFont="1" applyFill="1" applyBorder="1" applyAlignment="1" applyProtection="1">
      <alignment horizontal="right" vertical="center" wrapText="1"/>
      <protection/>
    </xf>
    <xf numFmtId="164" fontId="54" fillId="0" borderId="33" xfId="61" applyNumberFormat="1" applyFont="1" applyFill="1" applyBorder="1" applyAlignment="1" applyProtection="1">
      <alignment horizontal="right" vertical="center" wrapText="1"/>
      <protection/>
    </xf>
    <xf numFmtId="164" fontId="22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54" fillId="0" borderId="32" xfId="61" applyNumberFormat="1" applyFont="1" applyFill="1" applyBorder="1" applyAlignment="1" applyProtection="1">
      <alignment horizontal="right" vertical="center" wrapText="1"/>
      <protection/>
    </xf>
    <xf numFmtId="164" fontId="15" fillId="0" borderId="32" xfId="61" applyNumberFormat="1" applyFont="1" applyFill="1" applyBorder="1" applyAlignment="1" applyProtection="1">
      <alignment horizontal="right" vertical="center" wrapText="1"/>
      <protection/>
    </xf>
    <xf numFmtId="0" fontId="22" fillId="0" borderId="16" xfId="61" applyFont="1" applyFill="1" applyBorder="1">
      <alignment/>
      <protection/>
    </xf>
    <xf numFmtId="0" fontId="22" fillId="0" borderId="33" xfId="61" applyFont="1" applyFill="1" applyBorder="1">
      <alignment/>
      <protection/>
    </xf>
    <xf numFmtId="0" fontId="22" fillId="0" borderId="12" xfId="61" applyFont="1" applyFill="1" applyBorder="1">
      <alignment/>
      <protection/>
    </xf>
    <xf numFmtId="0" fontId="22" fillId="0" borderId="32" xfId="61" applyFont="1" applyFill="1" applyBorder="1">
      <alignment/>
      <protection/>
    </xf>
    <xf numFmtId="164" fontId="1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61" applyFont="1" applyFill="1">
      <alignment/>
      <protection/>
    </xf>
    <xf numFmtId="164" fontId="15" fillId="0" borderId="0" xfId="61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164" fontId="15" fillId="0" borderId="21" xfId="61" applyNumberFormat="1" applyFont="1" applyFill="1" applyBorder="1" applyAlignment="1" applyProtection="1">
      <alignment horizontal="center" vertical="center" wrapTex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>
      <alignment/>
      <protection/>
    </xf>
    <xf numFmtId="164" fontId="2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32" xfId="61" applyNumberFormat="1" applyFont="1" applyFill="1" applyBorder="1">
      <alignment/>
      <protection/>
    </xf>
    <xf numFmtId="1" fontId="22" fillId="0" borderId="16" xfId="61" applyNumberFormat="1" applyFont="1" applyFill="1" applyBorder="1">
      <alignment/>
      <protection/>
    </xf>
    <xf numFmtId="164" fontId="22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12" xfId="61" applyNumberFormat="1" applyFont="1" applyFill="1" applyBorder="1">
      <alignment/>
      <protection/>
    </xf>
    <xf numFmtId="1" fontId="22" fillId="0" borderId="33" xfId="61" applyNumberFormat="1" applyFont="1" applyFill="1" applyBorder="1">
      <alignment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0" xfId="61" applyFont="1" applyFill="1" applyAlignment="1" applyProtection="1">
      <alignment horizontal="right" vertical="center" indent="1"/>
      <protection/>
    </xf>
    <xf numFmtId="164" fontId="17" fillId="0" borderId="0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0" applyFont="1" applyFill="1" applyBorder="1" applyAlignment="1" applyProtection="1">
      <alignment horizontal="right" vertical="center"/>
      <protection/>
    </xf>
    <xf numFmtId="0" fontId="1" fillId="0" borderId="39" xfId="61" applyFont="1" applyFill="1" applyBorder="1" applyAlignment="1" applyProtection="1">
      <alignment horizontal="center" vertical="center" wrapText="1"/>
      <protection/>
    </xf>
    <xf numFmtId="0" fontId="1" fillId="0" borderId="43" xfId="61" applyFont="1" applyFill="1" applyBorder="1" applyAlignment="1" applyProtection="1">
      <alignment horizontal="center" vertical="center" wrapText="1"/>
      <protection/>
    </xf>
    <xf numFmtId="164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16" xfId="61" applyNumberFormat="1" applyFont="1" applyFill="1" applyBorder="1" applyAlignment="1" applyProtection="1">
      <alignment horizontal="right" vertical="center" wrapText="1"/>
      <protection/>
    </xf>
    <xf numFmtId="164" fontId="53" fillId="0" borderId="33" xfId="61" applyNumberFormat="1" applyFont="1" applyFill="1" applyBorder="1" applyAlignment="1" applyProtection="1">
      <alignment horizontal="right" vertical="center" wrapText="1"/>
      <protection/>
    </xf>
    <xf numFmtId="164" fontId="54" fillId="0" borderId="33" xfId="61" applyNumberFormat="1" applyFont="1" applyFill="1" applyBorder="1" applyAlignment="1" applyProtection="1">
      <alignment horizontal="right" vertical="center" wrapText="1"/>
      <protection/>
    </xf>
    <xf numFmtId="164" fontId="54" fillId="0" borderId="32" xfId="61" applyNumberFormat="1" applyFont="1" applyFill="1" applyBorder="1" applyAlignment="1" applyProtection="1">
      <alignment horizontal="right" vertical="center" wrapText="1"/>
      <protection/>
    </xf>
    <xf numFmtId="0" fontId="22" fillId="0" borderId="33" xfId="61" applyFont="1" applyFill="1" applyBorder="1">
      <alignment/>
      <protection/>
    </xf>
    <xf numFmtId="0" fontId="22" fillId="0" borderId="12" xfId="61" applyFont="1" applyFill="1" applyBorder="1">
      <alignment/>
      <protection/>
    </xf>
    <xf numFmtId="0" fontId="22" fillId="0" borderId="32" xfId="61" applyFont="1" applyFill="1" applyBorder="1">
      <alignment/>
      <protection/>
    </xf>
    <xf numFmtId="0" fontId="22" fillId="0" borderId="16" xfId="61" applyFont="1" applyFill="1" applyBorder="1">
      <alignment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18" fillId="0" borderId="25" xfId="0" applyFont="1" applyBorder="1" applyAlignment="1" applyProtection="1">
      <alignment horizontal="left" wrapText="1" indent="1"/>
      <protection/>
    </xf>
    <xf numFmtId="0" fontId="18" fillId="0" borderId="13" xfId="0" applyFont="1" applyBorder="1" applyAlignment="1" applyProtection="1">
      <alignment horizontal="left" wrapText="1" indent="1"/>
      <protection/>
    </xf>
    <xf numFmtId="0" fontId="18" fillId="0" borderId="26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vertical="center" wrapText="1"/>
      <protection/>
    </xf>
    <xf numFmtId="0" fontId="15" fillId="0" borderId="17" xfId="61" applyFont="1" applyFill="1" applyBorder="1" applyAlignment="1" applyProtection="1">
      <alignment vertical="center" wrapText="1"/>
      <protection/>
    </xf>
    <xf numFmtId="0" fontId="22" fillId="0" borderId="38" xfId="61" applyFont="1" applyFill="1" applyBorder="1" applyAlignment="1" applyProtection="1">
      <alignment horizontal="left" vertical="center" wrapText="1" indent="1"/>
      <protection/>
    </xf>
    <xf numFmtId="0" fontId="22" fillId="0" borderId="13" xfId="61" applyFont="1" applyFill="1" applyBorder="1" applyAlignment="1" applyProtection="1">
      <alignment horizontal="left" vertical="center" wrapText="1" indent="1"/>
      <protection/>
    </xf>
    <xf numFmtId="0" fontId="22" fillId="0" borderId="14" xfId="61" applyFont="1" applyFill="1" applyBorder="1" applyAlignment="1" applyProtection="1">
      <alignment horizontal="left" vertical="center" wrapText="1" indent="1"/>
      <protection/>
    </xf>
    <xf numFmtId="0" fontId="22" fillId="0" borderId="0" xfId="61" applyFont="1" applyFill="1" applyBorder="1" applyAlignment="1" applyProtection="1">
      <alignment horizontal="left" vertical="center" wrapText="1" indent="1"/>
      <protection/>
    </xf>
    <xf numFmtId="0" fontId="22" fillId="0" borderId="13" xfId="61" applyFont="1" applyFill="1" applyBorder="1" applyAlignment="1" applyProtection="1">
      <alignment horizontal="left" indent="6"/>
      <protection/>
    </xf>
    <xf numFmtId="0" fontId="22" fillId="0" borderId="13" xfId="61" applyFont="1" applyFill="1" applyBorder="1" applyAlignment="1" applyProtection="1">
      <alignment horizontal="left" vertical="center" wrapText="1" indent="6"/>
      <protection/>
    </xf>
    <xf numFmtId="0" fontId="22" fillId="0" borderId="26" xfId="61" applyFont="1" applyFill="1" applyBorder="1" applyAlignment="1" applyProtection="1">
      <alignment horizontal="left" vertical="center" wrapText="1" indent="6"/>
      <protection/>
    </xf>
    <xf numFmtId="0" fontId="22" fillId="0" borderId="39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vertical="center" wrapText="1"/>
      <protection/>
    </xf>
    <xf numFmtId="0" fontId="22" fillId="0" borderId="26" xfId="61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22" fillId="0" borderId="25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2" fillId="0" borderId="25" xfId="61" applyFont="1" applyFill="1" applyBorder="1" applyAlignment="1" applyProtection="1">
      <alignment horizontal="left" vertical="center" wrapText="1" indent="1"/>
      <protection/>
    </xf>
    <xf numFmtId="0" fontId="22" fillId="0" borderId="61" xfId="61" applyFont="1" applyFill="1" applyBorder="1" applyAlignment="1" applyProtection="1">
      <alignment horizontal="left" vertical="center" wrapText="1" indent="1"/>
      <protection/>
    </xf>
    <xf numFmtId="0" fontId="17" fillId="0" borderId="18" xfId="0" applyFont="1" applyBorder="1" applyAlignment="1" applyProtection="1">
      <alignment horizontal="left" vertical="center" wrapText="1" indent="1"/>
      <protection/>
    </xf>
    <xf numFmtId="0" fontId="22" fillId="0" borderId="0" xfId="61" applyFont="1" applyFill="1" applyProtection="1">
      <alignment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left" vertical="center" wrapText="1" indent="1"/>
      <protection/>
    </xf>
    <xf numFmtId="49" fontId="22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22" fillId="0" borderId="48" xfId="61" applyNumberFormat="1" applyFont="1" applyFill="1" applyBorder="1" applyAlignment="1" applyProtection="1">
      <alignment horizontal="left" vertical="center" wrapText="1" indent="1"/>
      <protection/>
    </xf>
    <xf numFmtId="49" fontId="22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47" xfId="0" applyFont="1" applyBorder="1" applyAlignment="1" applyProtection="1">
      <alignment wrapText="1"/>
      <protection/>
    </xf>
    <xf numFmtId="0" fontId="18" fillId="0" borderId="48" xfId="0" applyFont="1" applyBorder="1" applyAlignment="1" applyProtection="1">
      <alignment wrapText="1"/>
      <protection/>
    </xf>
    <xf numFmtId="0" fontId="18" fillId="0" borderId="49" xfId="0" applyFont="1" applyBorder="1" applyAlignment="1" applyProtection="1">
      <alignment wrapText="1"/>
      <protection/>
    </xf>
    <xf numFmtId="0" fontId="17" fillId="0" borderId="66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left" vertical="center" wrapText="1" indent="1"/>
      <protection/>
    </xf>
    <xf numFmtId="49" fontId="22" fillId="0" borderId="50" xfId="61" applyNumberFormat="1" applyFont="1" applyFill="1" applyBorder="1" applyAlignment="1" applyProtection="1">
      <alignment horizontal="left" vertical="center" wrapText="1" indent="1"/>
      <protection/>
    </xf>
    <xf numFmtId="49" fontId="22" fillId="0" borderId="60" xfId="61" applyNumberFormat="1" applyFont="1" applyFill="1" applyBorder="1" applyAlignment="1" applyProtection="1">
      <alignment horizontal="left" vertical="center" wrapText="1" indent="1"/>
      <protection/>
    </xf>
    <xf numFmtId="49" fontId="22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66" xfId="0" applyFont="1" applyBorder="1" applyAlignment="1" applyProtection="1">
      <alignment horizontal="left" vertical="center" wrapText="1" indent="1"/>
      <protection/>
    </xf>
    <xf numFmtId="164" fontId="22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61" applyNumberFormat="1" applyFont="1" applyFill="1" applyBorder="1" applyAlignment="1" applyProtection="1">
      <alignment horizontal="right" vertical="center" wrapText="1"/>
      <protection/>
    </xf>
    <xf numFmtId="1" fontId="22" fillId="0" borderId="51" xfId="61" applyNumberFormat="1" applyFont="1" applyFill="1" applyBorder="1">
      <alignment/>
      <protection/>
    </xf>
    <xf numFmtId="164" fontId="22" fillId="0" borderId="68" xfId="61" applyNumberFormat="1" applyFont="1" applyFill="1" applyBorder="1" applyAlignment="1" applyProtection="1">
      <alignment horizontal="right" vertical="center" wrapText="1"/>
      <protection locked="0"/>
    </xf>
    <xf numFmtId="164" fontId="22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32" xfId="61" applyNumberFormat="1" applyFont="1" applyFill="1" applyBorder="1">
      <alignment/>
      <protection/>
    </xf>
    <xf numFmtId="0" fontId="22" fillId="0" borderId="68" xfId="61" applyFont="1" applyFill="1" applyBorder="1">
      <alignment/>
      <protection/>
    </xf>
    <xf numFmtId="0" fontId="22" fillId="0" borderId="0" xfId="61" applyFont="1" applyFill="1">
      <alignment/>
      <protection/>
    </xf>
    <xf numFmtId="164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22" fillId="0" borderId="46" xfId="61" applyFont="1" applyFill="1" applyBorder="1">
      <alignment/>
      <protection/>
    </xf>
    <xf numFmtId="164" fontId="22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54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5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54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5" xfId="61" applyFont="1" applyFill="1" applyBorder="1" applyAlignment="1" applyProtection="1">
      <alignment horizontal="lef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64" fontId="54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5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5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" fontId="20" fillId="0" borderId="46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73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right" vertical="center"/>
    </xf>
    <xf numFmtId="0" fontId="21" fillId="0" borderId="62" xfId="0" applyFont="1" applyBorder="1" applyAlignment="1">
      <alignment horizontal="left" vertical="center"/>
    </xf>
    <xf numFmtId="0" fontId="18" fillId="0" borderId="39" xfId="0" applyFont="1" applyBorder="1" applyAlignment="1">
      <alignment/>
    </xf>
    <xf numFmtId="0" fontId="25" fillId="0" borderId="62" xfId="0" applyFont="1" applyBorder="1" applyAlignment="1">
      <alignment horizontal="centerContinuous" vertical="center"/>
    </xf>
    <xf numFmtId="0" fontId="17" fillId="0" borderId="15" xfId="0" applyFont="1" applyBorder="1" applyAlignment="1">
      <alignment/>
    </xf>
    <xf numFmtId="3" fontId="35" fillId="0" borderId="25" xfId="59" applyNumberFormat="1" applyFont="1" applyBorder="1" applyAlignment="1">
      <alignment horizontal="right" vertical="top" wrapText="1"/>
      <protection/>
    </xf>
    <xf numFmtId="166" fontId="19" fillId="0" borderId="39" xfId="40" applyNumberFormat="1" applyFont="1" applyBorder="1" applyAlignment="1">
      <alignment horizontal="right" vertical="top" wrapText="1"/>
    </xf>
    <xf numFmtId="3" fontId="35" fillId="0" borderId="39" xfId="59" applyNumberFormat="1" applyFont="1" applyBorder="1" applyAlignment="1">
      <alignment horizontal="right" vertical="top" wrapText="1"/>
      <protection/>
    </xf>
    <xf numFmtId="3" fontId="35" fillId="0" borderId="10" xfId="59" applyNumberFormat="1" applyFont="1" applyBorder="1" applyAlignment="1">
      <alignment horizontal="right" vertical="top" wrapText="1"/>
      <protection/>
    </xf>
    <xf numFmtId="3" fontId="35" fillId="0" borderId="61" xfId="59" applyNumberFormat="1" applyFont="1" applyBorder="1" applyAlignment="1">
      <alignment horizontal="right" vertical="top" wrapText="1"/>
      <protection/>
    </xf>
    <xf numFmtId="3" fontId="35" fillId="0" borderId="38" xfId="59" applyNumberFormat="1" applyFont="1" applyBorder="1" applyAlignment="1">
      <alignment horizontal="right" vertical="top" wrapText="1"/>
      <protection/>
    </xf>
    <xf numFmtId="3" fontId="35" fillId="0" borderId="17" xfId="59" applyNumberFormat="1" applyFont="1" applyBorder="1" applyAlignment="1">
      <alignment horizontal="right" vertical="top" wrapText="1"/>
      <protection/>
    </xf>
    <xf numFmtId="3" fontId="35" fillId="0" borderId="18" xfId="59" applyNumberFormat="1" applyFont="1" applyBorder="1" applyAlignment="1">
      <alignment horizontal="right" vertical="top" wrapText="1"/>
      <protection/>
    </xf>
    <xf numFmtId="0" fontId="0" fillId="0" borderId="25" xfId="58" applyFont="1" applyFill="1" applyBorder="1" applyAlignment="1" applyProtection="1">
      <alignment horizontal="left" vertical="center" wrapText="1" indent="1"/>
      <protection locked="0"/>
    </xf>
    <xf numFmtId="0" fontId="0" fillId="0" borderId="38" xfId="58" applyFont="1" applyFill="1" applyBorder="1" applyAlignment="1" applyProtection="1">
      <alignment horizontal="left" vertical="center" wrapText="1" indent="1"/>
      <protection locked="0"/>
    </xf>
    <xf numFmtId="185" fontId="27" fillId="0" borderId="13" xfId="63" applyNumberFormat="1" applyFont="1" applyFill="1" applyBorder="1" applyAlignment="1" applyProtection="1">
      <alignment horizontal="right" vertical="center" wrapText="1"/>
      <protection/>
    </xf>
    <xf numFmtId="185" fontId="27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0" fillId="0" borderId="61" xfId="0" applyFont="1" applyBorder="1" applyAlignment="1">
      <alignment vertical="center" wrapText="1"/>
    </xf>
    <xf numFmtId="0" fontId="19" fillId="0" borderId="35" xfId="0" applyFont="1" applyBorder="1" applyAlignment="1">
      <alignment/>
    </xf>
    <xf numFmtId="0" fontId="20" fillId="0" borderId="39" xfId="0" applyFont="1" applyBorder="1" applyAlignment="1">
      <alignment vertical="center" wrapText="1"/>
    </xf>
    <xf numFmtId="0" fontId="0" fillId="0" borderId="74" xfId="0" applyBorder="1" applyAlignment="1">
      <alignment/>
    </xf>
    <xf numFmtId="1" fontId="20" fillId="0" borderId="75" xfId="0" applyNumberFormat="1" applyFont="1" applyBorder="1" applyAlignment="1">
      <alignment vertical="center" wrapText="1"/>
    </xf>
    <xf numFmtId="0" fontId="18" fillId="0" borderId="62" xfId="0" applyFont="1" applyBorder="1" applyAlignment="1">
      <alignment/>
    </xf>
    <xf numFmtId="0" fontId="19" fillId="0" borderId="24" xfId="0" applyFont="1" applyBorder="1" applyAlignment="1">
      <alignment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76" xfId="61" applyFont="1" applyFill="1" applyBorder="1" applyAlignment="1" applyProtection="1">
      <alignment horizontal="center" vertical="center" wrapText="1"/>
      <protection/>
    </xf>
    <xf numFmtId="0" fontId="4" fillId="0" borderId="68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66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8" xfId="61" applyFont="1" applyFill="1" applyBorder="1" applyAlignment="1" applyProtection="1">
      <alignment horizontal="center" vertical="center" wrapText="1"/>
      <protection/>
    </xf>
    <xf numFmtId="0" fontId="53" fillId="0" borderId="77" xfId="0" applyFont="1" applyFill="1" applyBorder="1" applyAlignment="1" applyProtection="1">
      <alignment horizontal="right" vertical="center"/>
      <protection/>
    </xf>
    <xf numFmtId="164" fontId="14" fillId="0" borderId="77" xfId="61" applyNumberFormat="1" applyFont="1" applyFill="1" applyBorder="1" applyAlignment="1" applyProtection="1">
      <alignment horizontal="left" vertical="center"/>
      <protection/>
    </xf>
    <xf numFmtId="164" fontId="14" fillId="0" borderId="77" xfId="61" applyNumberFormat="1" applyFont="1" applyFill="1" applyBorder="1" applyAlignment="1" applyProtection="1">
      <alignment horizontal="right" vertical="center"/>
      <protection/>
    </xf>
    <xf numFmtId="164" fontId="14" fillId="0" borderId="77" xfId="61" applyNumberFormat="1" applyFont="1" applyFill="1" applyBorder="1" applyAlignment="1" applyProtection="1">
      <alignment horizontal="left"/>
      <protection/>
    </xf>
    <xf numFmtId="0" fontId="15" fillId="0" borderId="76" xfId="61" applyFont="1" applyFill="1" applyBorder="1" applyAlignment="1" applyProtection="1">
      <alignment horizontal="center" vertical="center" wrapText="1"/>
      <protection/>
    </xf>
    <xf numFmtId="0" fontId="15" fillId="0" borderId="68" xfId="61" applyFont="1" applyFill="1" applyBorder="1" applyAlignment="1" applyProtection="1">
      <alignment horizontal="center" vertical="center" wrapText="1"/>
      <protection/>
    </xf>
    <xf numFmtId="0" fontId="3" fillId="0" borderId="17" xfId="61" applyFont="1" applyFill="1" applyBorder="1" applyAlignment="1" applyProtection="1">
      <alignment horizontal="center" vertical="center" wrapText="1"/>
      <protection/>
    </xf>
    <xf numFmtId="0" fontId="3" fillId="0" borderId="18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center" vertical="center" wrapText="1"/>
      <protection/>
    </xf>
    <xf numFmtId="0" fontId="3" fillId="0" borderId="66" xfId="61" applyFont="1" applyFill="1" applyBorder="1" applyAlignment="1" applyProtection="1">
      <alignment horizontal="center" vertical="center" wrapText="1"/>
      <protection/>
    </xf>
    <xf numFmtId="164" fontId="52" fillId="0" borderId="77" xfId="61" applyNumberFormat="1" applyFont="1" applyFill="1" applyBorder="1" applyAlignment="1" applyProtection="1">
      <alignment horizontal="left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52" fillId="0" borderId="77" xfId="61" applyNumberFormat="1" applyFont="1" applyFill="1" applyBorder="1" applyAlignment="1" applyProtection="1">
      <alignment horizontal="left" vertical="center"/>
      <protection/>
    </xf>
    <xf numFmtId="164" fontId="53" fillId="0" borderId="77" xfId="61" applyNumberFormat="1" applyFont="1" applyFill="1" applyBorder="1" applyAlignment="1" applyProtection="1">
      <alignment horizontal="right" vertical="center"/>
      <protection/>
    </xf>
    <xf numFmtId="0" fontId="1" fillId="0" borderId="21" xfId="61" applyFont="1" applyFill="1" applyBorder="1" applyAlignment="1" applyProtection="1">
      <alignment horizontal="center" vertical="center" wrapText="1"/>
      <protection/>
    </xf>
    <xf numFmtId="0" fontId="1" fillId="0" borderId="27" xfId="61" applyFont="1" applyFill="1" applyBorder="1" applyAlignment="1" applyProtection="1">
      <alignment horizontal="center" vertical="center" wrapText="1"/>
      <protection/>
    </xf>
    <xf numFmtId="0" fontId="1" fillId="0" borderId="40" xfId="61" applyFont="1" applyFill="1" applyBorder="1" applyAlignment="1" applyProtection="1">
      <alignment horizontal="center" vertical="center" wrapText="1"/>
      <protection/>
    </xf>
    <xf numFmtId="0" fontId="1" fillId="0" borderId="76" xfId="61" applyFont="1" applyFill="1" applyBorder="1" applyAlignment="1" applyProtection="1">
      <alignment horizontal="center" vertical="center" wrapText="1"/>
      <protection/>
    </xf>
    <xf numFmtId="0" fontId="1" fillId="0" borderId="68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 wrapText="1"/>
      <protection/>
    </xf>
    <xf numFmtId="164" fontId="53" fillId="0" borderId="77" xfId="61" applyNumberFormat="1" applyFont="1" applyFill="1" applyBorder="1" applyAlignment="1" applyProtection="1">
      <alignment horizontal="left"/>
      <protection/>
    </xf>
    <xf numFmtId="0" fontId="39" fillId="0" borderId="21" xfId="61" applyFont="1" applyFill="1" applyBorder="1" applyAlignment="1" applyProtection="1">
      <alignment horizontal="center" vertical="center" wrapText="1"/>
      <protection/>
    </xf>
    <xf numFmtId="0" fontId="39" fillId="0" borderId="27" xfId="61" applyFont="1" applyFill="1" applyBorder="1" applyAlignment="1" applyProtection="1">
      <alignment horizontal="center" vertical="center" wrapText="1"/>
      <protection/>
    </xf>
    <xf numFmtId="0" fontId="39" fillId="0" borderId="40" xfId="61" applyFont="1" applyFill="1" applyBorder="1" applyAlignment="1" applyProtection="1">
      <alignment horizontal="center" vertical="center" wrapText="1"/>
      <protection/>
    </xf>
    <xf numFmtId="164" fontId="39" fillId="0" borderId="0" xfId="61" applyNumberFormat="1" applyFont="1" applyFill="1" applyBorder="1" applyAlignment="1" applyProtection="1">
      <alignment horizontal="center" vertical="center"/>
      <protection/>
    </xf>
    <xf numFmtId="164" fontId="53" fillId="0" borderId="77" xfId="61" applyNumberFormat="1" applyFont="1" applyFill="1" applyBorder="1" applyAlignment="1" applyProtection="1">
      <alignment horizontal="left" vertical="center"/>
      <protection/>
    </xf>
    <xf numFmtId="0" fontId="39" fillId="0" borderId="76" xfId="61" applyFont="1" applyFill="1" applyBorder="1" applyAlignment="1" applyProtection="1">
      <alignment horizontal="center" vertical="center" wrapText="1"/>
      <protection/>
    </xf>
    <xf numFmtId="0" fontId="39" fillId="0" borderId="68" xfId="61" applyFont="1" applyFill="1" applyBorder="1" applyAlignment="1" applyProtection="1">
      <alignment horizontal="center" vertical="center" wrapText="1"/>
      <protection/>
    </xf>
    <xf numFmtId="0" fontId="2" fillId="0" borderId="77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78" xfId="0" applyNumberFormat="1" applyFont="1" applyFill="1" applyBorder="1" applyAlignment="1" applyProtection="1">
      <alignment horizontal="center" vertical="center" wrapText="1"/>
      <protection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79" xfId="0" applyNumberFormat="1" applyFont="1" applyFill="1" applyBorder="1" applyAlignment="1" applyProtection="1">
      <alignment horizontal="center" vertical="center" wrapText="1"/>
      <protection/>
    </xf>
    <xf numFmtId="164" fontId="29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2" fillId="0" borderId="77" xfId="0" applyNumberFormat="1" applyFont="1" applyFill="1" applyBorder="1" applyAlignment="1" applyProtection="1">
      <alignment horizontal="right" vertical="center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50" fillId="0" borderId="76" xfId="59" applyFont="1" applyFill="1" applyBorder="1" applyAlignment="1">
      <alignment horizontal="center" vertical="center" wrapText="1"/>
      <protection/>
    </xf>
    <xf numFmtId="0" fontId="50" fillId="0" borderId="32" xfId="59" applyFont="1" applyFill="1" applyBorder="1" applyAlignment="1">
      <alignment horizontal="center" vertical="center" wrapText="1"/>
      <protection/>
    </xf>
    <xf numFmtId="0" fontId="37" fillId="0" borderId="50" xfId="59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37" fillId="0" borderId="38" xfId="59" applyFont="1" applyFill="1" applyBorder="1" applyAlignment="1">
      <alignment horizontal="center" vertical="center" wrapText="1"/>
      <protection/>
    </xf>
    <xf numFmtId="0" fontId="37" fillId="0" borderId="13" xfId="59" applyFont="1" applyFill="1" applyBorder="1" applyAlignment="1">
      <alignment horizontal="center" vertical="center" wrapText="1"/>
      <protection/>
    </xf>
    <xf numFmtId="0" fontId="50" fillId="0" borderId="38" xfId="59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39" fillId="0" borderId="0" xfId="58" applyFont="1" applyFill="1" applyAlignment="1" applyProtection="1">
      <alignment horizontal="center" vertical="top" wrapText="1"/>
      <protection locked="0"/>
    </xf>
    <xf numFmtId="0" fontId="42" fillId="0" borderId="0" xfId="63" applyFont="1" applyFill="1" applyAlignment="1" applyProtection="1">
      <alignment horizontal="left"/>
      <protection/>
    </xf>
    <xf numFmtId="0" fontId="8" fillId="0" borderId="0" xfId="63" applyFont="1" applyFill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44" fillId="0" borderId="0" xfId="63" applyFont="1" applyFill="1" applyBorder="1" applyAlignment="1" applyProtection="1">
      <alignment horizontal="right"/>
      <protection/>
    </xf>
    <xf numFmtId="0" fontId="45" fillId="0" borderId="20" xfId="63" applyFont="1" applyFill="1" applyBorder="1" applyAlignment="1" applyProtection="1">
      <alignment horizontal="center" vertical="center" wrapText="1"/>
      <protection/>
    </xf>
    <xf numFmtId="0" fontId="45" fillId="0" borderId="60" xfId="63" applyFont="1" applyFill="1" applyBorder="1" applyAlignment="1" applyProtection="1">
      <alignment horizontal="center" vertical="center" wrapText="1"/>
      <protection/>
    </xf>
    <xf numFmtId="0" fontId="45" fillId="0" borderId="47" xfId="63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 applyAlignment="1" applyProtection="1">
      <alignment horizontal="center" vertical="center" textRotation="90"/>
      <protection/>
    </xf>
    <xf numFmtId="0" fontId="14" fillId="0" borderId="61" xfId="62" applyFont="1" applyFill="1" applyBorder="1" applyAlignment="1" applyProtection="1">
      <alignment horizontal="center" vertical="center" textRotation="90"/>
      <protection/>
    </xf>
    <xf numFmtId="0" fontId="14" fillId="0" borderId="25" xfId="62" applyFont="1" applyFill="1" applyBorder="1" applyAlignment="1" applyProtection="1">
      <alignment horizontal="center" vertical="center" textRotation="90"/>
      <protection/>
    </xf>
    <xf numFmtId="0" fontId="44" fillId="0" borderId="38" xfId="63" applyFont="1" applyFill="1" applyBorder="1" applyAlignment="1" applyProtection="1">
      <alignment horizontal="center" vertical="center" wrapText="1"/>
      <protection/>
    </xf>
    <xf numFmtId="0" fontId="44" fillId="0" borderId="13" xfId="63" applyFont="1" applyFill="1" applyBorder="1" applyAlignment="1" applyProtection="1">
      <alignment horizontal="center" vertical="center" wrapText="1"/>
      <protection/>
    </xf>
    <xf numFmtId="0" fontId="44" fillId="0" borderId="13" xfId="63" applyFont="1" applyFill="1" applyBorder="1" applyAlignment="1" applyProtection="1">
      <alignment horizontal="center" wrapText="1"/>
      <protection/>
    </xf>
    <xf numFmtId="0" fontId="42" fillId="0" borderId="0" xfId="63" applyFont="1" applyFill="1" applyAlignment="1" applyProtection="1">
      <alignment horizontal="center"/>
      <protection/>
    </xf>
    <xf numFmtId="0" fontId="1" fillId="0" borderId="0" xfId="62" applyFont="1" applyFill="1" applyAlignment="1" applyProtection="1">
      <alignment horizontal="center"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right" vertical="center"/>
      <protection/>
    </xf>
    <xf numFmtId="0" fontId="3" fillId="0" borderId="20" xfId="62" applyFont="1" applyFill="1" applyBorder="1" applyAlignment="1" applyProtection="1">
      <alignment horizontal="center" vertical="center" wrapText="1"/>
      <protection/>
    </xf>
    <xf numFmtId="0" fontId="3" fillId="0" borderId="60" xfId="62" applyFont="1" applyFill="1" applyBorder="1" applyAlignment="1" applyProtection="1">
      <alignment horizontal="center" vertical="center" wrapText="1"/>
      <protection/>
    </xf>
    <xf numFmtId="0" fontId="3" fillId="0" borderId="47" xfId="62" applyFont="1" applyFill="1" applyBorder="1" applyAlignment="1" applyProtection="1">
      <alignment horizontal="center" vertical="center" wrapText="1"/>
      <protection/>
    </xf>
    <xf numFmtId="164" fontId="4" fillId="0" borderId="17" xfId="58" applyNumberFormat="1" applyFont="1" applyFill="1" applyBorder="1" applyAlignment="1" applyProtection="1">
      <alignment horizontal="center" vertical="center" wrapText="1"/>
      <protection/>
    </xf>
    <xf numFmtId="164" fontId="4" fillId="0" borderId="18" xfId="58" applyNumberFormat="1" applyFont="1" applyFill="1" applyBorder="1" applyAlignment="1" applyProtection="1">
      <alignment horizontal="center" vertical="center" wrapText="1"/>
      <protection/>
    </xf>
    <xf numFmtId="164" fontId="4" fillId="0" borderId="78" xfId="58" applyNumberFormat="1" applyFont="1" applyFill="1" applyBorder="1" applyAlignment="1" applyProtection="1">
      <alignment horizontal="center" vertical="center" wrapText="1"/>
      <protection/>
    </xf>
    <xf numFmtId="164" fontId="4" fillId="0" borderId="79" xfId="58" applyNumberFormat="1" applyFont="1" applyFill="1" applyBorder="1" applyAlignment="1" applyProtection="1">
      <alignment horizontal="center" vertical="center" wrapText="1"/>
      <protection/>
    </xf>
    <xf numFmtId="164" fontId="4" fillId="0" borderId="20" xfId="58" applyNumberFormat="1" applyFont="1" applyFill="1" applyBorder="1" applyAlignment="1" applyProtection="1">
      <alignment horizontal="center" vertical="center" wrapText="1"/>
      <protection/>
    </xf>
    <xf numFmtId="164" fontId="4" fillId="0" borderId="66" xfId="58" applyNumberFormat="1" applyFont="1" applyFill="1" applyBorder="1" applyAlignment="1" applyProtection="1">
      <alignment horizontal="center" vertical="center" wrapText="1"/>
      <protection/>
    </xf>
    <xf numFmtId="164" fontId="4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Alignment="1">
      <alignment horizontal="center" wrapText="1"/>
      <protection/>
    </xf>
    <xf numFmtId="0" fontId="10" fillId="0" borderId="27" xfId="58" applyFont="1" applyFill="1" applyBorder="1" applyAlignment="1">
      <alignment horizontal="justify" vertical="center" wrapText="1"/>
      <protection/>
    </xf>
    <xf numFmtId="0" fontId="4" fillId="0" borderId="80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horizontal="left" vertical="center" wrapText="1"/>
      <protection/>
    </xf>
    <xf numFmtId="0" fontId="4" fillId="0" borderId="73" xfId="58" applyFont="1" applyFill="1" applyBorder="1" applyAlignment="1">
      <alignment horizontal="left" vertical="center" wrapText="1"/>
      <protection/>
    </xf>
    <xf numFmtId="0" fontId="9" fillId="0" borderId="56" xfId="58" applyFont="1" applyFill="1" applyBorder="1" applyAlignment="1" applyProtection="1">
      <alignment horizontal="left" vertical="center"/>
      <protection/>
    </xf>
    <xf numFmtId="0" fontId="9" fillId="0" borderId="19" xfId="58" applyFont="1" applyFill="1" applyBorder="1" applyAlignment="1" applyProtection="1">
      <alignment horizontal="left" vertical="center"/>
      <protection/>
    </xf>
    <xf numFmtId="0" fontId="4" fillId="0" borderId="80" xfId="58" applyFont="1" applyFill="1" applyBorder="1" applyAlignment="1" applyProtection="1">
      <alignment horizontal="left" vertical="center" wrapText="1"/>
      <protection/>
    </xf>
    <xf numFmtId="0" fontId="4" fillId="0" borderId="27" xfId="58" applyFont="1" applyFill="1" applyBorder="1" applyAlignment="1" applyProtection="1">
      <alignment horizontal="left" vertical="center" wrapText="1"/>
      <protection/>
    </xf>
    <xf numFmtId="0" fontId="4" fillId="0" borderId="73" xfId="58" applyFont="1" applyFill="1" applyBorder="1" applyAlignment="1" applyProtection="1">
      <alignment horizontal="left" vertical="center" wrapText="1"/>
      <protection/>
    </xf>
    <xf numFmtId="0" fontId="1" fillId="0" borderId="56" xfId="58" applyFont="1" applyFill="1" applyBorder="1" applyAlignment="1" applyProtection="1">
      <alignment horizontal="left" vertical="center"/>
      <protection/>
    </xf>
    <xf numFmtId="0" fontId="1" fillId="0" borderId="19" xfId="58" applyFont="1" applyFill="1" applyBorder="1" applyAlignment="1" applyProtection="1">
      <alignment horizontal="left" vertical="center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/>
      <protection/>
    </xf>
    <xf numFmtId="0" fontId="2" fillId="0" borderId="77" xfId="58" applyFont="1" applyFill="1" applyBorder="1" applyAlignment="1">
      <alignment horizontal="right"/>
      <protection/>
    </xf>
    <xf numFmtId="0" fontId="4" fillId="0" borderId="80" xfId="58" applyFont="1" applyFill="1" applyBorder="1" applyAlignment="1">
      <alignment horizontal="center" vertical="center" wrapText="1"/>
      <protection/>
    </xf>
    <xf numFmtId="0" fontId="4" fillId="0" borderId="81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77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8" xfId="58" applyFont="1" applyFill="1" applyBorder="1" applyAlignment="1">
      <alignment horizontal="center"/>
      <protection/>
    </xf>
    <xf numFmtId="0" fontId="4" fillId="0" borderId="76" xfId="58" applyFont="1" applyFill="1" applyBorder="1" applyAlignment="1">
      <alignment horizontal="center" vertical="center" wrapText="1"/>
      <protection/>
    </xf>
    <xf numFmtId="0" fontId="4" fillId="0" borderId="64" xfId="58" applyFont="1" applyFill="1" applyBorder="1" applyAlignment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zoomScaleSheetLayoutView="130" workbookViewId="0" topLeftCell="A22">
      <selection activeCell="F113" sqref="F113"/>
    </sheetView>
  </sheetViews>
  <sheetFormatPr defaultColWidth="9.375" defaultRowHeight="12.75"/>
  <cols>
    <col min="1" max="1" width="9.50390625" style="534" customWidth="1"/>
    <col min="2" max="2" width="91.625" style="534" customWidth="1"/>
    <col min="3" max="3" width="16.125" style="34" customWidth="1"/>
    <col min="4" max="4" width="16.00390625" style="34" customWidth="1"/>
    <col min="5" max="5" width="16.125" style="34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116</v>
      </c>
      <c r="B1" s="647"/>
      <c r="C1" s="647"/>
      <c r="D1" s="647"/>
      <c r="E1" s="647"/>
      <c r="F1" s="647"/>
    </row>
    <row r="2" spans="1:6" ht="15.75" customHeight="1" thickBot="1">
      <c r="A2" s="658" t="s">
        <v>350</v>
      </c>
      <c r="B2" s="658"/>
      <c r="C2" s="659" t="s">
        <v>117</v>
      </c>
      <c r="D2" s="659"/>
      <c r="E2" s="659"/>
      <c r="F2" s="659"/>
    </row>
    <row r="3" spans="1:6" ht="24" customHeight="1">
      <c r="A3" s="653" t="s">
        <v>38</v>
      </c>
      <c r="B3" s="655" t="s">
        <v>0</v>
      </c>
      <c r="C3" s="648" t="s">
        <v>690</v>
      </c>
      <c r="D3" s="649"/>
      <c r="E3" s="650"/>
      <c r="F3" s="651" t="s">
        <v>114</v>
      </c>
    </row>
    <row r="4" spans="1:6" ht="24" customHeight="1" thickBot="1">
      <c r="A4" s="654"/>
      <c r="B4" s="656"/>
      <c r="C4" s="146" t="s">
        <v>112</v>
      </c>
      <c r="D4" s="146" t="s">
        <v>113</v>
      </c>
      <c r="E4" s="147" t="s">
        <v>349</v>
      </c>
      <c r="F4" s="652"/>
    </row>
    <row r="5" spans="1:6" ht="16.5" customHeight="1" thickBot="1">
      <c r="A5" s="535">
        <v>1</v>
      </c>
      <c r="B5" s="410">
        <v>2</v>
      </c>
      <c r="C5" s="410">
        <v>3</v>
      </c>
      <c r="D5" s="411">
        <v>4</v>
      </c>
      <c r="E5" s="407">
        <v>5</v>
      </c>
      <c r="F5" s="412">
        <v>6</v>
      </c>
    </row>
    <row r="6" spans="1:6" s="6" customFormat="1" ht="18" customHeight="1" thickBot="1">
      <c r="A6" s="536" t="s">
        <v>1</v>
      </c>
      <c r="B6" s="507" t="s">
        <v>121</v>
      </c>
      <c r="C6" s="405">
        <f>+C7+C8+C9+C10+C11+C12</f>
        <v>55923</v>
      </c>
      <c r="D6" s="413">
        <f>+D7+D8+D9+D10+D11+D12</f>
        <v>62287</v>
      </c>
      <c r="E6" s="414">
        <f>+E7+E8+E9+E10+E11+E12</f>
        <v>62287</v>
      </c>
      <c r="F6" s="415">
        <f aca="true" t="shared" si="0" ref="F6:F21">E6/D6*100</f>
        <v>100</v>
      </c>
    </row>
    <row r="7" spans="1:6" s="1" customFormat="1" ht="18" customHeight="1">
      <c r="A7" s="537" t="s">
        <v>49</v>
      </c>
      <c r="B7" s="508" t="s">
        <v>122</v>
      </c>
      <c r="C7" s="416">
        <v>16076</v>
      </c>
      <c r="D7" s="416">
        <v>16132</v>
      </c>
      <c r="E7" s="417">
        <v>16132</v>
      </c>
      <c r="F7" s="496">
        <f t="shared" si="0"/>
        <v>100</v>
      </c>
    </row>
    <row r="8" spans="1:6" s="1" customFormat="1" ht="18" customHeight="1">
      <c r="A8" s="538" t="s">
        <v>50</v>
      </c>
      <c r="B8" s="509" t="s">
        <v>123</v>
      </c>
      <c r="C8" s="419">
        <v>20935</v>
      </c>
      <c r="D8" s="420">
        <v>20935</v>
      </c>
      <c r="E8" s="421">
        <v>20935</v>
      </c>
      <c r="F8" s="496"/>
    </row>
    <row r="9" spans="1:6" s="1" customFormat="1" ht="18" customHeight="1">
      <c r="A9" s="538" t="s">
        <v>51</v>
      </c>
      <c r="B9" s="509" t="s">
        <v>124</v>
      </c>
      <c r="C9" s="419">
        <v>17712</v>
      </c>
      <c r="D9" s="419">
        <v>20518</v>
      </c>
      <c r="E9" s="421">
        <v>20518</v>
      </c>
      <c r="F9" s="496">
        <f t="shared" si="0"/>
        <v>100</v>
      </c>
    </row>
    <row r="10" spans="1:6" s="1" customFormat="1" ht="18" customHeight="1">
      <c r="A10" s="538" t="s">
        <v>52</v>
      </c>
      <c r="B10" s="509" t="s">
        <v>125</v>
      </c>
      <c r="C10" s="419">
        <v>1200</v>
      </c>
      <c r="D10" s="419">
        <v>1200</v>
      </c>
      <c r="E10" s="421">
        <v>1200</v>
      </c>
      <c r="F10" s="496">
        <f t="shared" si="0"/>
        <v>100</v>
      </c>
    </row>
    <row r="11" spans="1:6" s="1" customFormat="1" ht="18" customHeight="1">
      <c r="A11" s="538" t="s">
        <v>126</v>
      </c>
      <c r="B11" s="509" t="s">
        <v>692</v>
      </c>
      <c r="C11" s="419"/>
      <c r="D11" s="420">
        <v>2164</v>
      </c>
      <c r="E11" s="421">
        <v>2164</v>
      </c>
      <c r="F11" s="422">
        <f t="shared" si="0"/>
        <v>100</v>
      </c>
    </row>
    <row r="12" spans="1:6" s="1" customFormat="1" ht="18" customHeight="1" thickBot="1">
      <c r="A12" s="539" t="s">
        <v>53</v>
      </c>
      <c r="B12" s="510" t="s">
        <v>693</v>
      </c>
      <c r="C12" s="419"/>
      <c r="D12" s="420">
        <v>1338</v>
      </c>
      <c r="E12" s="421">
        <v>1338</v>
      </c>
      <c r="F12" s="423">
        <f t="shared" si="0"/>
        <v>100</v>
      </c>
    </row>
    <row r="13" spans="1:6" s="1" customFormat="1" ht="18" customHeight="1" thickBot="1">
      <c r="A13" s="536" t="s">
        <v>2</v>
      </c>
      <c r="B13" s="511" t="s">
        <v>129</v>
      </c>
      <c r="C13" s="405">
        <f>+C14+C15+C16+C17+C18</f>
        <v>52075</v>
      </c>
      <c r="D13" s="413">
        <f>+D14+D15+D16+D17+D18</f>
        <v>59294</v>
      </c>
      <c r="E13" s="414">
        <f>+E14+E15+E16+E17+E18</f>
        <v>59294</v>
      </c>
      <c r="F13" s="424">
        <f t="shared" si="0"/>
        <v>100</v>
      </c>
    </row>
    <row r="14" spans="1:6" s="1" customFormat="1" ht="18" customHeight="1">
      <c r="A14" s="537" t="s">
        <v>55</v>
      </c>
      <c r="B14" s="508" t="s">
        <v>130</v>
      </c>
      <c r="C14" s="416"/>
      <c r="D14" s="425"/>
      <c r="E14" s="417"/>
      <c r="F14" s="426"/>
    </row>
    <row r="15" spans="1:6" s="1" customFormat="1" ht="18" customHeight="1">
      <c r="A15" s="538" t="s">
        <v>56</v>
      </c>
      <c r="B15" s="509" t="s">
        <v>131</v>
      </c>
      <c r="C15" s="419"/>
      <c r="D15" s="420"/>
      <c r="E15" s="421"/>
      <c r="F15" s="422"/>
    </row>
    <row r="16" spans="1:6" s="1" customFormat="1" ht="18" customHeight="1">
      <c r="A16" s="538" t="s">
        <v>57</v>
      </c>
      <c r="B16" s="509" t="s">
        <v>132</v>
      </c>
      <c r="C16" s="419"/>
      <c r="D16" s="420"/>
      <c r="E16" s="421"/>
      <c r="F16" s="422"/>
    </row>
    <row r="17" spans="1:6" s="1" customFormat="1" ht="18" customHeight="1">
      <c r="A17" s="538" t="s">
        <v>58</v>
      </c>
      <c r="B17" s="509" t="s">
        <v>133</v>
      </c>
      <c r="C17" s="419"/>
      <c r="D17" s="420"/>
      <c r="E17" s="421"/>
      <c r="F17" s="427"/>
    </row>
    <row r="18" spans="1:6" s="1" customFormat="1" ht="18" customHeight="1">
      <c r="A18" s="538" t="s">
        <v>59</v>
      </c>
      <c r="B18" s="509" t="s">
        <v>134</v>
      </c>
      <c r="C18" s="419">
        <v>52075</v>
      </c>
      <c r="D18" s="419">
        <v>59294</v>
      </c>
      <c r="E18" s="421">
        <v>59294</v>
      </c>
      <c r="F18" s="422">
        <f t="shared" si="0"/>
        <v>100</v>
      </c>
    </row>
    <row r="19" spans="1:6" s="1" customFormat="1" ht="18" customHeight="1" thickBot="1">
      <c r="A19" s="539" t="s">
        <v>65</v>
      </c>
      <c r="B19" s="510" t="s">
        <v>135</v>
      </c>
      <c r="C19" s="428"/>
      <c r="D19" s="429"/>
      <c r="E19" s="430"/>
      <c r="F19" s="423"/>
    </row>
    <row r="20" spans="1:6" s="1" customFormat="1" ht="18" customHeight="1" thickBot="1">
      <c r="A20" s="536" t="s">
        <v>3</v>
      </c>
      <c r="B20" s="507" t="s">
        <v>136</v>
      </c>
      <c r="C20" s="405">
        <f>+C21+C22+C23+C24+C25</f>
        <v>33547</v>
      </c>
      <c r="D20" s="413">
        <f>+D21+D22+D23+D24+D25</f>
        <v>70914</v>
      </c>
      <c r="E20" s="414">
        <f>+E21+E22+E23+E24+E25</f>
        <v>70914</v>
      </c>
      <c r="F20" s="422">
        <f t="shared" si="0"/>
        <v>100</v>
      </c>
    </row>
    <row r="21" spans="1:6" s="1" customFormat="1" ht="18" customHeight="1">
      <c r="A21" s="537" t="s">
        <v>39</v>
      </c>
      <c r="B21" s="508" t="s">
        <v>137</v>
      </c>
      <c r="C21" s="416"/>
      <c r="D21" s="425">
        <v>29527</v>
      </c>
      <c r="E21" s="417">
        <v>29527</v>
      </c>
      <c r="F21" s="422">
        <f t="shared" si="0"/>
        <v>100</v>
      </c>
    </row>
    <row r="22" spans="1:6" s="1" customFormat="1" ht="18" customHeight="1">
      <c r="A22" s="538" t="s">
        <v>138</v>
      </c>
      <c r="B22" s="509" t="s">
        <v>139</v>
      </c>
      <c r="C22" s="419"/>
      <c r="D22" s="420"/>
      <c r="E22" s="421"/>
      <c r="F22" s="422"/>
    </row>
    <row r="23" spans="1:6" s="1" customFormat="1" ht="18" customHeight="1">
      <c r="A23" s="538" t="s">
        <v>140</v>
      </c>
      <c r="B23" s="509" t="s">
        <v>141</v>
      </c>
      <c r="C23" s="419"/>
      <c r="D23" s="420"/>
      <c r="E23" s="421"/>
      <c r="F23" s="497"/>
    </row>
    <row r="24" spans="1:6" s="1" customFormat="1" ht="18" customHeight="1">
      <c r="A24" s="538" t="s">
        <v>142</v>
      </c>
      <c r="B24" s="509" t="s">
        <v>143</v>
      </c>
      <c r="C24" s="419"/>
      <c r="D24" s="420"/>
      <c r="E24" s="421"/>
      <c r="F24" s="427"/>
    </row>
    <row r="25" spans="1:6" s="1" customFormat="1" ht="18" customHeight="1">
      <c r="A25" s="538" t="s">
        <v>78</v>
      </c>
      <c r="B25" s="509" t="s">
        <v>144</v>
      </c>
      <c r="C25" s="419">
        <v>33547</v>
      </c>
      <c r="D25" s="420">
        <v>41387</v>
      </c>
      <c r="E25" s="421">
        <v>41387</v>
      </c>
      <c r="F25" s="422">
        <f>E25/D25*100</f>
        <v>100</v>
      </c>
    </row>
    <row r="26" spans="1:6" s="1" customFormat="1" ht="18" customHeight="1" thickBot="1">
      <c r="A26" s="539" t="s">
        <v>79</v>
      </c>
      <c r="B26" s="510" t="s">
        <v>145</v>
      </c>
      <c r="C26" s="428"/>
      <c r="D26" s="429">
        <v>7840</v>
      </c>
      <c r="E26" s="430">
        <v>7840</v>
      </c>
      <c r="F26" s="422">
        <f>E26/D26*100</f>
        <v>100</v>
      </c>
    </row>
    <row r="27" spans="1:6" s="1" customFormat="1" ht="18" customHeight="1" thickBot="1">
      <c r="A27" s="536" t="s">
        <v>80</v>
      </c>
      <c r="B27" s="507" t="s">
        <v>146</v>
      </c>
      <c r="C27" s="405">
        <f>+C28+C31+C32+C33</f>
        <v>5930</v>
      </c>
      <c r="D27" s="413">
        <f>+D28+D31+D32+D33</f>
        <v>8812</v>
      </c>
      <c r="E27" s="414">
        <f>+E28+E31+E32+E33</f>
        <v>6562</v>
      </c>
      <c r="F27" s="498">
        <f aca="true" t="shared" si="1" ref="F27:F35">E27/D27*100</f>
        <v>74.4666364049024</v>
      </c>
    </row>
    <row r="28" spans="1:6" s="1" customFormat="1" ht="18" customHeight="1" thickBot="1">
      <c r="A28" s="537" t="s">
        <v>40</v>
      </c>
      <c r="B28" s="508" t="s">
        <v>147</v>
      </c>
      <c r="C28" s="405">
        <f>+C29+C30</f>
        <v>4930</v>
      </c>
      <c r="D28" s="405">
        <f>+D29+D30</f>
        <v>6815</v>
      </c>
      <c r="E28" s="405">
        <f>+E29+E30</f>
        <v>5513</v>
      </c>
      <c r="F28" s="426">
        <f t="shared" si="1"/>
        <v>80.89508437270726</v>
      </c>
    </row>
    <row r="29" spans="1:6" s="1" customFormat="1" ht="18" customHeight="1">
      <c r="A29" s="538" t="s">
        <v>148</v>
      </c>
      <c r="B29" s="509" t="s">
        <v>149</v>
      </c>
      <c r="C29" s="419">
        <v>2130</v>
      </c>
      <c r="D29" s="419">
        <v>2736</v>
      </c>
      <c r="E29" s="421">
        <v>2134</v>
      </c>
      <c r="F29" s="422">
        <f t="shared" si="1"/>
        <v>77.99707602339181</v>
      </c>
    </row>
    <row r="30" spans="1:6" s="1" customFormat="1" ht="18" customHeight="1">
      <c r="A30" s="538" t="s">
        <v>150</v>
      </c>
      <c r="B30" s="509" t="s">
        <v>151</v>
      </c>
      <c r="C30" s="419">
        <v>2800</v>
      </c>
      <c r="D30" s="419">
        <v>4079</v>
      </c>
      <c r="E30" s="421">
        <v>3379</v>
      </c>
      <c r="F30" s="422">
        <f t="shared" si="1"/>
        <v>82.83893111056632</v>
      </c>
    </row>
    <row r="31" spans="1:6" s="1" customFormat="1" ht="18" customHeight="1">
      <c r="A31" s="538" t="s">
        <v>41</v>
      </c>
      <c r="B31" s="509" t="s">
        <v>104</v>
      </c>
      <c r="C31" s="419">
        <v>1000</v>
      </c>
      <c r="D31" s="419">
        <v>1683</v>
      </c>
      <c r="E31" s="421">
        <v>997</v>
      </c>
      <c r="F31" s="422">
        <f t="shared" si="1"/>
        <v>59.239453357100416</v>
      </c>
    </row>
    <row r="32" spans="1:6" s="1" customFormat="1" ht="18" customHeight="1">
      <c r="A32" s="538" t="s">
        <v>152</v>
      </c>
      <c r="B32" s="509" t="s">
        <v>153</v>
      </c>
      <c r="C32" s="419"/>
      <c r="D32" s="419"/>
      <c r="E32" s="421"/>
      <c r="F32" s="422"/>
    </row>
    <row r="33" spans="1:6" s="1" customFormat="1" ht="18" customHeight="1" thickBot="1">
      <c r="A33" s="539" t="s">
        <v>154</v>
      </c>
      <c r="B33" s="510" t="s">
        <v>155</v>
      </c>
      <c r="C33" s="428">
        <v>0</v>
      </c>
      <c r="D33" s="428">
        <v>314</v>
      </c>
      <c r="E33" s="430">
        <v>52</v>
      </c>
      <c r="F33" s="422">
        <f t="shared" si="1"/>
        <v>16.560509554140125</v>
      </c>
    </row>
    <row r="34" spans="1:6" s="1" customFormat="1" ht="18" customHeight="1" thickBot="1">
      <c r="A34" s="536" t="s">
        <v>5</v>
      </c>
      <c r="B34" s="507" t="s">
        <v>156</v>
      </c>
      <c r="C34" s="405">
        <f>SUM(C35:C44)</f>
        <v>13893</v>
      </c>
      <c r="D34" s="413">
        <f>SUM(D35:D44)</f>
        <v>17726</v>
      </c>
      <c r="E34" s="414">
        <f>SUM(E35:E44)</f>
        <v>13819</v>
      </c>
      <c r="F34" s="436">
        <f t="shared" si="1"/>
        <v>77.95893038474557</v>
      </c>
    </row>
    <row r="35" spans="1:6" s="1" customFormat="1" ht="18" customHeight="1">
      <c r="A35" s="537" t="s">
        <v>42</v>
      </c>
      <c r="B35" s="508" t="s">
        <v>157</v>
      </c>
      <c r="C35" s="416"/>
      <c r="D35" s="425">
        <v>27</v>
      </c>
      <c r="E35" s="417">
        <v>27</v>
      </c>
      <c r="F35" s="422">
        <f t="shared" si="1"/>
        <v>100</v>
      </c>
    </row>
    <row r="36" spans="1:6" s="1" customFormat="1" ht="18" customHeight="1">
      <c r="A36" s="538" t="s">
        <v>43</v>
      </c>
      <c r="B36" s="509" t="s">
        <v>158</v>
      </c>
      <c r="C36" s="419">
        <v>1989</v>
      </c>
      <c r="D36" s="419">
        <v>3062</v>
      </c>
      <c r="E36" s="421">
        <v>2564</v>
      </c>
      <c r="F36" s="422">
        <f>E36/D36*100</f>
        <v>83.73612018288699</v>
      </c>
    </row>
    <row r="37" spans="1:6" s="1" customFormat="1" ht="18" customHeight="1">
      <c r="A37" s="538" t="s">
        <v>44</v>
      </c>
      <c r="B37" s="509" t="s">
        <v>159</v>
      </c>
      <c r="C37" s="419">
        <v>150</v>
      </c>
      <c r="D37" s="420">
        <v>63</v>
      </c>
      <c r="E37" s="421">
        <v>63</v>
      </c>
      <c r="F37" s="422">
        <f>E37/D37*100</f>
        <v>100</v>
      </c>
    </row>
    <row r="38" spans="1:6" s="1" customFormat="1" ht="18" customHeight="1">
      <c r="A38" s="538" t="s">
        <v>82</v>
      </c>
      <c r="B38" s="509" t="s">
        <v>160</v>
      </c>
      <c r="C38" s="419">
        <v>1433</v>
      </c>
      <c r="D38" s="419">
        <v>2014</v>
      </c>
      <c r="E38" s="421">
        <v>514</v>
      </c>
      <c r="F38" s="422">
        <f>E38/D38*100</f>
        <v>25.521350546176762</v>
      </c>
    </row>
    <row r="39" spans="1:6" s="1" customFormat="1" ht="18" customHeight="1">
      <c r="A39" s="538" t="s">
        <v>83</v>
      </c>
      <c r="B39" s="509" t="s">
        <v>161</v>
      </c>
      <c r="C39" s="419">
        <v>7625</v>
      </c>
      <c r="D39" s="420">
        <v>7537</v>
      </c>
      <c r="E39" s="421">
        <v>7345</v>
      </c>
      <c r="F39" s="422">
        <f>E39/D39*100</f>
        <v>97.45256733448322</v>
      </c>
    </row>
    <row r="40" spans="1:6" s="1" customFormat="1" ht="18" customHeight="1">
      <c r="A40" s="538" t="s">
        <v>84</v>
      </c>
      <c r="B40" s="509" t="s">
        <v>162</v>
      </c>
      <c r="C40" s="419">
        <v>2636</v>
      </c>
      <c r="D40" s="420">
        <v>2757</v>
      </c>
      <c r="E40" s="421">
        <v>2674</v>
      </c>
      <c r="F40" s="422">
        <f>E40/D40*100</f>
        <v>96.98948132027566</v>
      </c>
    </row>
    <row r="41" spans="1:6" s="1" customFormat="1" ht="18" customHeight="1">
      <c r="A41" s="538" t="s">
        <v>85</v>
      </c>
      <c r="B41" s="509" t="s">
        <v>163</v>
      </c>
      <c r="C41" s="419"/>
      <c r="D41" s="420">
        <v>1634</v>
      </c>
      <c r="E41" s="421"/>
      <c r="F41" s="499"/>
    </row>
    <row r="42" spans="1:6" s="1" customFormat="1" ht="18" customHeight="1">
      <c r="A42" s="538" t="s">
        <v>164</v>
      </c>
      <c r="B42" s="509" t="s">
        <v>165</v>
      </c>
      <c r="C42" s="419">
        <v>60</v>
      </c>
      <c r="D42" s="419">
        <v>2</v>
      </c>
      <c r="E42" s="421">
        <v>2</v>
      </c>
      <c r="F42" s="422">
        <f>E42/D42*100</f>
        <v>100</v>
      </c>
    </row>
    <row r="43" spans="1:6" s="1" customFormat="1" ht="18" customHeight="1">
      <c r="A43" s="538" t="s">
        <v>115</v>
      </c>
      <c r="B43" s="509" t="s">
        <v>166</v>
      </c>
      <c r="C43" s="419"/>
      <c r="D43" s="420"/>
      <c r="E43" s="421"/>
      <c r="F43" s="422"/>
    </row>
    <row r="44" spans="1:6" s="1" customFormat="1" ht="18" customHeight="1" thickBot="1">
      <c r="A44" s="539" t="s">
        <v>167</v>
      </c>
      <c r="B44" s="510" t="s">
        <v>168</v>
      </c>
      <c r="C44" s="428"/>
      <c r="D44" s="429">
        <v>630</v>
      </c>
      <c r="E44" s="430">
        <v>630</v>
      </c>
      <c r="F44" s="422">
        <f>E44/D44*100</f>
        <v>100</v>
      </c>
    </row>
    <row r="45" spans="1:6" s="1" customFormat="1" ht="18" customHeight="1" thickBot="1">
      <c r="A45" s="536" t="s">
        <v>6</v>
      </c>
      <c r="B45" s="507" t="s">
        <v>169</v>
      </c>
      <c r="C45" s="405">
        <f>SUM(C46:C50)</f>
        <v>0</v>
      </c>
      <c r="D45" s="413">
        <f>SUM(D46:D50)</f>
        <v>614</v>
      </c>
      <c r="E45" s="414">
        <f>SUM(E46:E50)</f>
        <v>614</v>
      </c>
      <c r="F45" s="422">
        <f>E45/D45*100</f>
        <v>100</v>
      </c>
    </row>
    <row r="46" spans="1:6" s="1" customFormat="1" ht="18" customHeight="1">
      <c r="A46" s="537" t="s">
        <v>45</v>
      </c>
      <c r="B46" s="508" t="s">
        <v>170</v>
      </c>
      <c r="C46" s="416"/>
      <c r="D46" s="425">
        <v>503</v>
      </c>
      <c r="E46" s="417">
        <v>503</v>
      </c>
      <c r="F46" s="426">
        <v>100</v>
      </c>
    </row>
    <row r="47" spans="1:6" s="1" customFormat="1" ht="18" customHeight="1">
      <c r="A47" s="538" t="s">
        <v>46</v>
      </c>
      <c r="B47" s="509" t="s">
        <v>171</v>
      </c>
      <c r="C47" s="419"/>
      <c r="D47" s="420"/>
      <c r="E47" s="421"/>
      <c r="F47" s="422"/>
    </row>
    <row r="48" spans="1:6" s="1" customFormat="1" ht="18" customHeight="1">
      <c r="A48" s="538" t="s">
        <v>172</v>
      </c>
      <c r="B48" s="509" t="s">
        <v>173</v>
      </c>
      <c r="C48" s="419"/>
      <c r="D48" s="420">
        <v>79</v>
      </c>
      <c r="E48" s="421">
        <v>79</v>
      </c>
      <c r="F48" s="422">
        <v>100</v>
      </c>
    </row>
    <row r="49" spans="1:6" s="1" customFormat="1" ht="18" customHeight="1">
      <c r="A49" s="538" t="s">
        <v>174</v>
      </c>
      <c r="B49" s="509" t="s">
        <v>175</v>
      </c>
      <c r="C49" s="419"/>
      <c r="D49" s="420">
        <v>32</v>
      </c>
      <c r="E49" s="421">
        <v>32</v>
      </c>
      <c r="F49" s="422">
        <v>100</v>
      </c>
    </row>
    <row r="50" spans="1:6" s="1" customFormat="1" ht="18" customHeight="1" thickBot="1">
      <c r="A50" s="539" t="s">
        <v>176</v>
      </c>
      <c r="B50" s="510" t="s">
        <v>177</v>
      </c>
      <c r="C50" s="428"/>
      <c r="D50" s="429"/>
      <c r="E50" s="430"/>
      <c r="F50" s="423"/>
    </row>
    <row r="51" spans="1:6" s="1" customFormat="1" ht="18" customHeight="1" thickBot="1">
      <c r="A51" s="536" t="s">
        <v>86</v>
      </c>
      <c r="B51" s="507" t="s">
        <v>178</v>
      </c>
      <c r="C51" s="405">
        <f>SUM(C52:C54)</f>
        <v>0</v>
      </c>
      <c r="D51" s="413">
        <f>SUM(D52:D54)</f>
        <v>0</v>
      </c>
      <c r="E51" s="414">
        <f>SUM(E52:E54)</f>
        <v>0</v>
      </c>
      <c r="F51" s="436"/>
    </row>
    <row r="52" spans="1:6" s="1" customFormat="1" ht="18" customHeight="1">
      <c r="A52" s="537" t="s">
        <v>47</v>
      </c>
      <c r="B52" s="508" t="s">
        <v>179</v>
      </c>
      <c r="C52" s="416"/>
      <c r="D52" s="425"/>
      <c r="E52" s="417"/>
      <c r="F52" s="426"/>
    </row>
    <row r="53" spans="1:6" s="1" customFormat="1" ht="18" customHeight="1">
      <c r="A53" s="538" t="s">
        <v>48</v>
      </c>
      <c r="B53" s="509" t="s">
        <v>180</v>
      </c>
      <c r="C53" s="419"/>
      <c r="D53" s="420"/>
      <c r="E53" s="421"/>
      <c r="F53" s="422"/>
    </row>
    <row r="54" spans="1:8" s="1" customFormat="1" ht="18" customHeight="1">
      <c r="A54" s="538" t="s">
        <v>87</v>
      </c>
      <c r="B54" s="509" t="s">
        <v>181</v>
      </c>
      <c r="C54" s="419"/>
      <c r="D54" s="420"/>
      <c r="E54" s="421"/>
      <c r="F54" s="497"/>
      <c r="H54" s="8"/>
    </row>
    <row r="55" spans="1:6" s="1" customFormat="1" ht="18" customHeight="1" thickBot="1">
      <c r="A55" s="539" t="s">
        <v>182</v>
      </c>
      <c r="B55" s="510" t="s">
        <v>183</v>
      </c>
      <c r="C55" s="428"/>
      <c r="D55" s="429"/>
      <c r="E55" s="430"/>
      <c r="F55" s="500"/>
    </row>
    <row r="56" spans="1:6" s="1" customFormat="1" ht="18" customHeight="1" thickBot="1">
      <c r="A56" s="536" t="s">
        <v>8</v>
      </c>
      <c r="B56" s="511" t="s">
        <v>184</v>
      </c>
      <c r="C56" s="405">
        <f>SUM(C57:C59)</f>
        <v>0</v>
      </c>
      <c r="D56" s="413">
        <f>SUM(D57:D59)</f>
        <v>0</v>
      </c>
      <c r="E56" s="414">
        <f>SUM(E57:E59)</f>
        <v>0</v>
      </c>
      <c r="F56" s="436"/>
    </row>
    <row r="57" spans="1:6" s="1" customFormat="1" ht="18" customHeight="1">
      <c r="A57" s="537" t="s">
        <v>88</v>
      </c>
      <c r="B57" s="508" t="s">
        <v>185</v>
      </c>
      <c r="C57" s="419"/>
      <c r="D57" s="420"/>
      <c r="E57" s="421"/>
      <c r="F57" s="426"/>
    </row>
    <row r="58" spans="1:6" s="1" customFormat="1" ht="18" customHeight="1">
      <c r="A58" s="538" t="s">
        <v>89</v>
      </c>
      <c r="B58" s="509" t="s">
        <v>186</v>
      </c>
      <c r="C58" s="419"/>
      <c r="D58" s="420"/>
      <c r="E58" s="421"/>
      <c r="F58" s="422"/>
    </row>
    <row r="59" spans="1:6" s="1" customFormat="1" ht="18" customHeight="1">
      <c r="A59" s="538" t="s">
        <v>187</v>
      </c>
      <c r="B59" s="509" t="s">
        <v>188</v>
      </c>
      <c r="C59" s="419"/>
      <c r="D59" s="420"/>
      <c r="E59" s="421"/>
      <c r="F59" s="427"/>
    </row>
    <row r="60" spans="1:6" s="1" customFormat="1" ht="18" customHeight="1" thickBot="1">
      <c r="A60" s="539" t="s">
        <v>189</v>
      </c>
      <c r="B60" s="510" t="s">
        <v>190</v>
      </c>
      <c r="C60" s="419"/>
      <c r="D60" s="420"/>
      <c r="E60" s="421"/>
      <c r="F60" s="501"/>
    </row>
    <row r="61" spans="1:6" s="1" customFormat="1" ht="18" customHeight="1" thickBot="1">
      <c r="A61" s="536" t="s">
        <v>9</v>
      </c>
      <c r="B61" s="507" t="s">
        <v>191</v>
      </c>
      <c r="C61" s="405">
        <f>+C6+C13+C20+C27+C34+C45+C51+C56</f>
        <v>161368</v>
      </c>
      <c r="D61" s="413">
        <f>+D6+D13+D20+D27+D34+D45+D51+D56</f>
        <v>219647</v>
      </c>
      <c r="E61" s="414">
        <f>+E6+E13+E20+E27+E34+E45+E51+E56</f>
        <v>213490</v>
      </c>
      <c r="F61" s="498">
        <f>E61/D61*100</f>
        <v>97.19686588025331</v>
      </c>
    </row>
    <row r="62" spans="1:6" s="1" customFormat="1" ht="18" customHeight="1" thickBot="1">
      <c r="A62" s="540" t="s">
        <v>192</v>
      </c>
      <c r="B62" s="511" t="s">
        <v>193</v>
      </c>
      <c r="C62" s="405">
        <f>SUM(C63:C65)</f>
        <v>0</v>
      </c>
      <c r="D62" s="413">
        <f>SUM(D63:D65)</f>
        <v>9331</v>
      </c>
      <c r="E62" s="414">
        <f>SUM(E63:E65)</f>
        <v>9331</v>
      </c>
      <c r="F62" s="424">
        <v>100</v>
      </c>
    </row>
    <row r="63" spans="1:6" s="1" customFormat="1" ht="18" customHeight="1">
      <c r="A63" s="537" t="s">
        <v>194</v>
      </c>
      <c r="B63" s="508" t="s">
        <v>195</v>
      </c>
      <c r="C63" s="419"/>
      <c r="D63" s="420"/>
      <c r="E63" s="421"/>
      <c r="F63" s="426"/>
    </row>
    <row r="64" spans="1:6" s="1" customFormat="1" ht="18" customHeight="1">
      <c r="A64" s="538" t="s">
        <v>196</v>
      </c>
      <c r="B64" s="509" t="s">
        <v>197</v>
      </c>
      <c r="C64" s="419"/>
      <c r="D64" s="420"/>
      <c r="E64" s="421"/>
      <c r="F64" s="422"/>
    </row>
    <row r="65" spans="1:6" s="1" customFormat="1" ht="18" customHeight="1" thickBot="1">
      <c r="A65" s="539" t="s">
        <v>198</v>
      </c>
      <c r="B65" s="512" t="s">
        <v>199</v>
      </c>
      <c r="C65" s="419"/>
      <c r="D65" s="420">
        <v>9331</v>
      </c>
      <c r="E65" s="421">
        <v>9331</v>
      </c>
      <c r="F65" s="423">
        <v>100</v>
      </c>
    </row>
    <row r="66" spans="1:6" s="1" customFormat="1" ht="18" customHeight="1" thickBot="1">
      <c r="A66" s="540" t="s">
        <v>200</v>
      </c>
      <c r="B66" s="511" t="s">
        <v>201</v>
      </c>
      <c r="C66" s="405">
        <f>SUM(C67:C70)</f>
        <v>0</v>
      </c>
      <c r="D66" s="413">
        <f>SUM(D67:D70)</f>
        <v>0</v>
      </c>
      <c r="E66" s="414">
        <f>SUM(E67:E70)</f>
        <v>0</v>
      </c>
      <c r="F66" s="424"/>
    </row>
    <row r="67" spans="1:6" s="1" customFormat="1" ht="18" customHeight="1">
      <c r="A67" s="537" t="s">
        <v>202</v>
      </c>
      <c r="B67" s="508" t="s">
        <v>203</v>
      </c>
      <c r="C67" s="419"/>
      <c r="D67" s="420"/>
      <c r="E67" s="421"/>
      <c r="F67" s="502"/>
    </row>
    <row r="68" spans="1:6" s="1" customFormat="1" ht="18" customHeight="1">
      <c r="A68" s="538" t="s">
        <v>69</v>
      </c>
      <c r="B68" s="509" t="s">
        <v>204</v>
      </c>
      <c r="C68" s="419"/>
      <c r="D68" s="420"/>
      <c r="E68" s="421"/>
      <c r="F68" s="422"/>
    </row>
    <row r="69" spans="1:6" s="1" customFormat="1" ht="18" customHeight="1">
      <c r="A69" s="538" t="s">
        <v>205</v>
      </c>
      <c r="B69" s="509" t="s">
        <v>206</v>
      </c>
      <c r="C69" s="419"/>
      <c r="D69" s="420"/>
      <c r="E69" s="421"/>
      <c r="F69" s="422"/>
    </row>
    <row r="70" spans="1:6" s="1" customFormat="1" ht="18" customHeight="1" thickBot="1">
      <c r="A70" s="539" t="s">
        <v>207</v>
      </c>
      <c r="B70" s="510" t="s">
        <v>208</v>
      </c>
      <c r="C70" s="419"/>
      <c r="D70" s="420"/>
      <c r="E70" s="421"/>
      <c r="F70" s="423"/>
    </row>
    <row r="71" spans="1:6" s="1" customFormat="1" ht="18" customHeight="1" thickBot="1">
      <c r="A71" s="540" t="s">
        <v>209</v>
      </c>
      <c r="B71" s="511" t="s">
        <v>210</v>
      </c>
      <c r="C71" s="405">
        <f>SUM(C72:C73)</f>
        <v>6177</v>
      </c>
      <c r="D71" s="413">
        <f>SUM(D72:D73)</f>
        <v>4234</v>
      </c>
      <c r="E71" s="414">
        <f>SUM(E72:E73)</f>
        <v>4234</v>
      </c>
      <c r="F71" s="424">
        <f>E71/D71*100</f>
        <v>100</v>
      </c>
    </row>
    <row r="72" spans="1:6" s="1" customFormat="1" ht="18" customHeight="1">
      <c r="A72" s="537" t="s">
        <v>90</v>
      </c>
      <c r="B72" s="508" t="s">
        <v>211</v>
      </c>
      <c r="C72" s="419">
        <v>6177</v>
      </c>
      <c r="D72" s="419">
        <v>4234</v>
      </c>
      <c r="E72" s="419">
        <v>4234</v>
      </c>
      <c r="F72" s="426">
        <f>E72/D72*100</f>
        <v>100</v>
      </c>
    </row>
    <row r="73" spans="1:6" s="1" customFormat="1" ht="18" customHeight="1" thickBot="1">
      <c r="A73" s="539" t="s">
        <v>91</v>
      </c>
      <c r="B73" s="510" t="s">
        <v>212</v>
      </c>
      <c r="C73" s="419"/>
      <c r="D73" s="420"/>
      <c r="E73" s="421"/>
      <c r="F73" s="423"/>
    </row>
    <row r="74" spans="1:6" s="1" customFormat="1" ht="18" customHeight="1" thickBot="1">
      <c r="A74" s="540" t="s">
        <v>213</v>
      </c>
      <c r="B74" s="511" t="s">
        <v>214</v>
      </c>
      <c r="C74" s="405">
        <f>SUM(C75:C77)</f>
        <v>47249</v>
      </c>
      <c r="D74" s="413">
        <f>SUM(D75:D77)</f>
        <v>46077</v>
      </c>
      <c r="E74" s="414">
        <f>SUM(E75:E77)</f>
        <v>46077</v>
      </c>
      <c r="F74" s="424">
        <f>E74/D74*100</f>
        <v>100</v>
      </c>
    </row>
    <row r="75" spans="1:7" s="1" customFormat="1" ht="18" customHeight="1">
      <c r="A75" s="537" t="s">
        <v>215</v>
      </c>
      <c r="B75" s="508" t="s">
        <v>216</v>
      </c>
      <c r="C75" s="419"/>
      <c r="D75" s="420">
        <v>2013</v>
      </c>
      <c r="E75" s="421">
        <v>2013</v>
      </c>
      <c r="F75" s="457">
        <f>E75/D75*100</f>
        <v>100</v>
      </c>
      <c r="G75" s="56"/>
    </row>
    <row r="76" spans="1:6" ht="18" customHeight="1">
      <c r="A76" s="538" t="s">
        <v>217</v>
      </c>
      <c r="B76" s="509" t="s">
        <v>659</v>
      </c>
      <c r="C76" s="419">
        <v>47249</v>
      </c>
      <c r="D76" s="420">
        <v>44064</v>
      </c>
      <c r="E76" s="421">
        <v>44064</v>
      </c>
      <c r="F76" s="422">
        <f>E76/D76*100</f>
        <v>100</v>
      </c>
    </row>
    <row r="77" spans="1:6" ht="18" customHeight="1" thickBot="1">
      <c r="A77" s="539" t="s">
        <v>219</v>
      </c>
      <c r="B77" s="510" t="s">
        <v>220</v>
      </c>
      <c r="C77" s="419"/>
      <c r="D77" s="420"/>
      <c r="E77" s="421"/>
      <c r="F77" s="503"/>
    </row>
    <row r="78" spans="1:6" ht="18" customHeight="1" thickBot="1">
      <c r="A78" s="540" t="s">
        <v>221</v>
      </c>
      <c r="B78" s="511" t="s">
        <v>222</v>
      </c>
      <c r="C78" s="405">
        <f>SUM(C79:C82)</f>
        <v>0</v>
      </c>
      <c r="D78" s="413">
        <f>SUM(D79:D82)</f>
        <v>0</v>
      </c>
      <c r="E78" s="414">
        <f>SUM(E79:E82)</f>
        <v>0</v>
      </c>
      <c r="F78" s="504"/>
    </row>
    <row r="79" spans="1:6" ht="18" customHeight="1">
      <c r="A79" s="541" t="s">
        <v>223</v>
      </c>
      <c r="B79" s="508" t="s">
        <v>224</v>
      </c>
      <c r="C79" s="419"/>
      <c r="D79" s="420"/>
      <c r="E79" s="421"/>
      <c r="F79" s="505"/>
    </row>
    <row r="80" spans="1:6" ht="18" customHeight="1">
      <c r="A80" s="542" t="s">
        <v>225</v>
      </c>
      <c r="B80" s="509" t="s">
        <v>226</v>
      </c>
      <c r="C80" s="419"/>
      <c r="D80" s="420"/>
      <c r="E80" s="421"/>
      <c r="F80" s="506"/>
    </row>
    <row r="81" spans="1:6" ht="18" customHeight="1">
      <c r="A81" s="542" t="s">
        <v>227</v>
      </c>
      <c r="B81" s="509" t="s">
        <v>228</v>
      </c>
      <c r="C81" s="419"/>
      <c r="D81" s="420"/>
      <c r="E81" s="421"/>
      <c r="F81" s="506"/>
    </row>
    <row r="82" spans="1:6" ht="18" customHeight="1" thickBot="1">
      <c r="A82" s="543" t="s">
        <v>229</v>
      </c>
      <c r="B82" s="510" t="s">
        <v>230</v>
      </c>
      <c r="C82" s="419"/>
      <c r="D82" s="420"/>
      <c r="E82" s="421"/>
      <c r="F82" s="503"/>
    </row>
    <row r="83" spans="1:6" ht="18" customHeight="1" thickBot="1">
      <c r="A83" s="540" t="s">
        <v>231</v>
      </c>
      <c r="B83" s="511" t="s">
        <v>232</v>
      </c>
      <c r="C83" s="462"/>
      <c r="D83" s="463"/>
      <c r="E83" s="464"/>
      <c r="F83" s="504"/>
    </row>
    <row r="84" spans="1:6" ht="18" customHeight="1" thickBot="1">
      <c r="A84" s="540" t="s">
        <v>233</v>
      </c>
      <c r="B84" s="513" t="s">
        <v>669</v>
      </c>
      <c r="C84" s="405">
        <f>+C62+C66+C71+C74+C78+C83-C76</f>
        <v>6177</v>
      </c>
      <c r="D84" s="413">
        <f>+D62+D66+D71+D74+D78+D83-D76</f>
        <v>15578</v>
      </c>
      <c r="E84" s="414">
        <f>+E62+E66+E71+E74+E78+E83-E76</f>
        <v>15578</v>
      </c>
      <c r="F84" s="422">
        <f>E84/D84*100</f>
        <v>100</v>
      </c>
    </row>
    <row r="85" spans="1:6" ht="18" customHeight="1" thickBot="1">
      <c r="A85" s="544" t="s">
        <v>235</v>
      </c>
      <c r="B85" s="514" t="s">
        <v>236</v>
      </c>
      <c r="C85" s="405">
        <f>+C61+C84</f>
        <v>167545</v>
      </c>
      <c r="D85" s="413">
        <f>+D61+D84</f>
        <v>235225</v>
      </c>
      <c r="E85" s="414">
        <f>+E61+E84</f>
        <v>229068</v>
      </c>
      <c r="F85" s="498">
        <f>E85/D85*100</f>
        <v>97.38250611117016</v>
      </c>
    </row>
    <row r="86" spans="1:5" ht="17.25">
      <c r="A86" s="545"/>
      <c r="B86" s="515"/>
      <c r="C86" s="32"/>
      <c r="D86" s="32"/>
      <c r="E86" s="32"/>
    </row>
    <row r="87" spans="1:6" ht="15.75" customHeight="1">
      <c r="A87" s="647" t="s">
        <v>291</v>
      </c>
      <c r="B87" s="647"/>
      <c r="C87" s="647"/>
      <c r="D87" s="647"/>
      <c r="E87" s="647"/>
      <c r="F87" s="647"/>
    </row>
    <row r="88" spans="1:5" ht="18">
      <c r="A88" s="466"/>
      <c r="B88" s="466"/>
      <c r="C88" s="32"/>
      <c r="D88" s="5"/>
      <c r="E88" s="5"/>
    </row>
    <row r="89" spans="1:6" ht="15.75" thickBot="1">
      <c r="A89" s="660" t="s">
        <v>70</v>
      </c>
      <c r="B89" s="660"/>
      <c r="C89" s="152"/>
      <c r="D89" s="153"/>
      <c r="E89" s="153"/>
      <c r="F89" s="153" t="s">
        <v>117</v>
      </c>
    </row>
    <row r="90" spans="1:6" ht="24.75" customHeight="1">
      <c r="A90" s="653" t="s">
        <v>38</v>
      </c>
      <c r="B90" s="655" t="s">
        <v>28</v>
      </c>
      <c r="C90" s="648" t="s">
        <v>691</v>
      </c>
      <c r="D90" s="649"/>
      <c r="E90" s="650"/>
      <c r="F90" s="651" t="s">
        <v>114</v>
      </c>
    </row>
    <row r="91" spans="1:6" ht="27" customHeight="1" thickBot="1">
      <c r="A91" s="654"/>
      <c r="B91" s="656"/>
      <c r="C91" s="146" t="s">
        <v>112</v>
      </c>
      <c r="D91" s="147" t="s">
        <v>113</v>
      </c>
      <c r="E91" s="147" t="s">
        <v>351</v>
      </c>
      <c r="F91" s="652"/>
    </row>
    <row r="92" spans="1:6" ht="18" thickBot="1">
      <c r="A92" s="546">
        <v>1</v>
      </c>
      <c r="B92" s="469">
        <v>2</v>
      </c>
      <c r="C92" s="154">
        <v>3</v>
      </c>
      <c r="D92" s="4">
        <v>4</v>
      </c>
      <c r="E92" s="98">
        <v>5</v>
      </c>
      <c r="F92" s="33">
        <v>6</v>
      </c>
    </row>
    <row r="93" spans="1:6" ht="18" customHeight="1" thickBot="1">
      <c r="A93" s="547" t="s">
        <v>1</v>
      </c>
      <c r="B93" s="516" t="s">
        <v>674</v>
      </c>
      <c r="C93" s="471">
        <f>SUM(C94:C98)</f>
        <v>127195</v>
      </c>
      <c r="D93" s="472">
        <f>SUM(D94:D98)</f>
        <v>145017</v>
      </c>
      <c r="E93" s="473">
        <f>SUM(E94:E98)</f>
        <v>141721</v>
      </c>
      <c r="F93" s="474">
        <f aca="true" t="shared" si="2" ref="F93:F99">E93/D93*100</f>
        <v>97.72716302226635</v>
      </c>
    </row>
    <row r="94" spans="1:6" ht="18" customHeight="1">
      <c r="A94" s="548" t="s">
        <v>49</v>
      </c>
      <c r="B94" s="517" t="s">
        <v>29</v>
      </c>
      <c r="C94" s="475">
        <v>46459</v>
      </c>
      <c r="D94" s="475">
        <v>53589</v>
      </c>
      <c r="E94" s="476">
        <v>51529</v>
      </c>
      <c r="F94" s="477">
        <f t="shared" si="2"/>
        <v>96.15592752243931</v>
      </c>
    </row>
    <row r="95" spans="1:6" ht="18" customHeight="1">
      <c r="A95" s="538" t="s">
        <v>50</v>
      </c>
      <c r="B95" s="518" t="s">
        <v>92</v>
      </c>
      <c r="C95" s="419">
        <v>12160</v>
      </c>
      <c r="D95" s="419">
        <v>12961</v>
      </c>
      <c r="E95" s="421">
        <v>12961</v>
      </c>
      <c r="F95" s="478">
        <f t="shared" si="2"/>
        <v>100</v>
      </c>
    </row>
    <row r="96" spans="1:6" ht="18" customHeight="1">
      <c r="A96" s="538" t="s">
        <v>51</v>
      </c>
      <c r="B96" s="518" t="s">
        <v>68</v>
      </c>
      <c r="C96" s="428">
        <v>50089</v>
      </c>
      <c r="D96" s="428">
        <v>56576</v>
      </c>
      <c r="E96" s="430">
        <v>55405</v>
      </c>
      <c r="F96" s="478">
        <f t="shared" si="2"/>
        <v>97.930217760181</v>
      </c>
    </row>
    <row r="97" spans="1:6" ht="18" customHeight="1">
      <c r="A97" s="538" t="s">
        <v>52</v>
      </c>
      <c r="B97" s="519" t="s">
        <v>93</v>
      </c>
      <c r="C97" s="428">
        <v>7665</v>
      </c>
      <c r="D97" s="428">
        <v>9524</v>
      </c>
      <c r="E97" s="430">
        <v>9524</v>
      </c>
      <c r="F97" s="478">
        <f t="shared" si="2"/>
        <v>100</v>
      </c>
    </row>
    <row r="98" spans="1:6" ht="18" customHeight="1">
      <c r="A98" s="538" t="s">
        <v>60</v>
      </c>
      <c r="B98" s="520" t="s">
        <v>94</v>
      </c>
      <c r="C98" s="428">
        <v>10822</v>
      </c>
      <c r="D98" s="429">
        <v>12367</v>
      </c>
      <c r="E98" s="430">
        <v>12302</v>
      </c>
      <c r="F98" s="478">
        <f t="shared" si="2"/>
        <v>99.47440769790572</v>
      </c>
    </row>
    <row r="99" spans="1:6" ht="18" customHeight="1">
      <c r="A99" s="538" t="s">
        <v>53</v>
      </c>
      <c r="B99" s="518" t="s">
        <v>237</v>
      </c>
      <c r="C99" s="428"/>
      <c r="D99" s="429">
        <v>64</v>
      </c>
      <c r="E99" s="430">
        <v>64</v>
      </c>
      <c r="F99" s="478">
        <f t="shared" si="2"/>
        <v>100</v>
      </c>
    </row>
    <row r="100" spans="1:6" ht="18" customHeight="1">
      <c r="A100" s="538" t="s">
        <v>54</v>
      </c>
      <c r="B100" s="521" t="s">
        <v>238</v>
      </c>
      <c r="C100" s="428"/>
      <c r="D100" s="429"/>
      <c r="E100" s="430"/>
      <c r="F100" s="478"/>
    </row>
    <row r="101" spans="1:6" ht="18" customHeight="1">
      <c r="A101" s="538" t="s">
        <v>61</v>
      </c>
      <c r="B101" s="522" t="s">
        <v>239</v>
      </c>
      <c r="C101" s="428"/>
      <c r="D101" s="429"/>
      <c r="E101" s="430"/>
      <c r="F101" s="478"/>
    </row>
    <row r="102" spans="1:6" ht="18" customHeight="1">
      <c r="A102" s="538" t="s">
        <v>62</v>
      </c>
      <c r="B102" s="522" t="s">
        <v>240</v>
      </c>
      <c r="C102" s="428"/>
      <c r="D102" s="429"/>
      <c r="E102" s="430"/>
      <c r="F102" s="478"/>
    </row>
    <row r="103" spans="1:6" ht="18" customHeight="1">
      <c r="A103" s="538" t="s">
        <v>63</v>
      </c>
      <c r="B103" s="521" t="s">
        <v>241</v>
      </c>
      <c r="C103" s="428">
        <v>7692</v>
      </c>
      <c r="D103" s="429">
        <v>8680</v>
      </c>
      <c r="E103" s="430">
        <v>8680</v>
      </c>
      <c r="F103" s="422">
        <f>E103/D103*100</f>
        <v>100</v>
      </c>
    </row>
    <row r="104" spans="1:6" ht="18" customHeight="1">
      <c r="A104" s="538" t="s">
        <v>64</v>
      </c>
      <c r="B104" s="521" t="s">
        <v>242</v>
      </c>
      <c r="C104" s="428"/>
      <c r="D104" s="429"/>
      <c r="E104" s="430"/>
      <c r="F104" s="478"/>
    </row>
    <row r="105" spans="1:6" ht="18" customHeight="1">
      <c r="A105" s="538" t="s">
        <v>66</v>
      </c>
      <c r="B105" s="522" t="s">
        <v>243</v>
      </c>
      <c r="C105" s="428"/>
      <c r="D105" s="429"/>
      <c r="E105" s="430"/>
      <c r="F105" s="478"/>
    </row>
    <row r="106" spans="1:6" ht="18" customHeight="1">
      <c r="A106" s="549" t="s">
        <v>95</v>
      </c>
      <c r="B106" s="523" t="s">
        <v>244</v>
      </c>
      <c r="C106" s="428"/>
      <c r="D106" s="429"/>
      <c r="E106" s="430"/>
      <c r="F106" s="478"/>
    </row>
    <row r="107" spans="1:6" ht="18" customHeight="1">
      <c r="A107" s="538" t="s">
        <v>245</v>
      </c>
      <c r="B107" s="523" t="s">
        <v>246</v>
      </c>
      <c r="C107" s="428"/>
      <c r="D107" s="429"/>
      <c r="E107" s="430"/>
      <c r="F107" s="478"/>
    </row>
    <row r="108" spans="1:6" ht="18" customHeight="1" thickBot="1">
      <c r="A108" s="550" t="s">
        <v>247</v>
      </c>
      <c r="B108" s="524" t="s">
        <v>248</v>
      </c>
      <c r="C108" s="479">
        <v>3130</v>
      </c>
      <c r="D108" s="480">
        <v>3623</v>
      </c>
      <c r="E108" s="481">
        <v>3558</v>
      </c>
      <c r="F108" s="422">
        <f>E108/D108*100</f>
        <v>98.20590670714877</v>
      </c>
    </row>
    <row r="109" spans="1:6" ht="18" customHeight="1" thickBot="1">
      <c r="A109" s="536" t="s">
        <v>2</v>
      </c>
      <c r="B109" s="525" t="s">
        <v>675</v>
      </c>
      <c r="C109" s="405">
        <f>+C110+C112+C114</f>
        <v>34150</v>
      </c>
      <c r="D109" s="413">
        <f>+D110+D112+D114</f>
        <v>68678</v>
      </c>
      <c r="E109" s="414">
        <f>+E110+E112+E114</f>
        <v>65258</v>
      </c>
      <c r="F109" s="474">
        <f>E109/D109*100</f>
        <v>95.02023937796675</v>
      </c>
    </row>
    <row r="110" spans="1:6" ht="18" customHeight="1">
      <c r="A110" s="537" t="s">
        <v>55</v>
      </c>
      <c r="B110" s="518" t="s">
        <v>249</v>
      </c>
      <c r="C110" s="416">
        <v>33650</v>
      </c>
      <c r="D110" s="425">
        <v>64478</v>
      </c>
      <c r="E110" s="417">
        <v>61058</v>
      </c>
      <c r="F110" s="422">
        <f>E110/D110*100</f>
        <v>94.6958652563665</v>
      </c>
    </row>
    <row r="111" spans="1:6" ht="18" customHeight="1">
      <c r="A111" s="537" t="s">
        <v>56</v>
      </c>
      <c r="B111" s="526" t="s">
        <v>250</v>
      </c>
      <c r="C111" s="416"/>
      <c r="D111" s="425"/>
      <c r="E111" s="417"/>
      <c r="F111" s="478"/>
    </row>
    <row r="112" spans="1:6" ht="18" customHeight="1">
      <c r="A112" s="537" t="s">
        <v>57</v>
      </c>
      <c r="B112" s="526" t="s">
        <v>96</v>
      </c>
      <c r="C112" s="419"/>
      <c r="D112" s="420">
        <v>4200</v>
      </c>
      <c r="E112" s="421">
        <v>4200</v>
      </c>
      <c r="F112" s="478">
        <v>100</v>
      </c>
    </row>
    <row r="113" spans="1:6" ht="18" customHeight="1">
      <c r="A113" s="537" t="s">
        <v>58</v>
      </c>
      <c r="B113" s="526" t="s">
        <v>251</v>
      </c>
      <c r="C113" s="419"/>
      <c r="D113" s="420"/>
      <c r="E113" s="421"/>
      <c r="F113" s="478"/>
    </row>
    <row r="114" spans="1:6" ht="18" customHeight="1">
      <c r="A114" s="537" t="s">
        <v>59</v>
      </c>
      <c r="B114" s="527" t="s">
        <v>252</v>
      </c>
      <c r="C114" s="419">
        <v>500</v>
      </c>
      <c r="D114" s="419"/>
      <c r="E114" s="421"/>
      <c r="F114" s="478"/>
    </row>
    <row r="115" spans="1:6" ht="18" customHeight="1">
      <c r="A115" s="537" t="s">
        <v>65</v>
      </c>
      <c r="B115" s="528" t="s">
        <v>253</v>
      </c>
      <c r="C115" s="419"/>
      <c r="D115" s="420"/>
      <c r="E115" s="421"/>
      <c r="F115" s="478"/>
    </row>
    <row r="116" spans="1:6" ht="18" customHeight="1">
      <c r="A116" s="537" t="s">
        <v>67</v>
      </c>
      <c r="B116" s="529" t="s">
        <v>254</v>
      </c>
      <c r="C116" s="419"/>
      <c r="D116" s="420"/>
      <c r="E116" s="421"/>
      <c r="F116" s="478"/>
    </row>
    <row r="117" spans="1:6" ht="18" customHeight="1">
      <c r="A117" s="537" t="s">
        <v>97</v>
      </c>
      <c r="B117" s="522" t="s">
        <v>240</v>
      </c>
      <c r="C117" s="419"/>
      <c r="D117" s="420"/>
      <c r="E117" s="421"/>
      <c r="F117" s="478"/>
    </row>
    <row r="118" spans="1:6" ht="18" customHeight="1">
      <c r="A118" s="537" t="s">
        <v>98</v>
      </c>
      <c r="B118" s="522" t="s">
        <v>255</v>
      </c>
      <c r="C118" s="419"/>
      <c r="D118" s="420"/>
      <c r="E118" s="421"/>
      <c r="F118" s="478"/>
    </row>
    <row r="119" spans="1:6" ht="18" customHeight="1">
      <c r="A119" s="537" t="s">
        <v>256</v>
      </c>
      <c r="B119" s="522" t="s">
        <v>257</v>
      </c>
      <c r="C119" s="419"/>
      <c r="D119" s="420"/>
      <c r="E119" s="421"/>
      <c r="F119" s="478"/>
    </row>
    <row r="120" spans="1:6" ht="18" customHeight="1">
      <c r="A120" s="537" t="s">
        <v>258</v>
      </c>
      <c r="B120" s="522" t="s">
        <v>243</v>
      </c>
      <c r="C120" s="419"/>
      <c r="D120" s="420"/>
      <c r="E120" s="421"/>
      <c r="F120" s="478"/>
    </row>
    <row r="121" spans="1:6" ht="18" customHeight="1">
      <c r="A121" s="537" t="s">
        <v>259</v>
      </c>
      <c r="B121" s="522" t="s">
        <v>260</v>
      </c>
      <c r="C121" s="419"/>
      <c r="D121" s="420"/>
      <c r="E121" s="421"/>
      <c r="F121" s="478"/>
    </row>
    <row r="122" spans="1:6" ht="18" customHeight="1" thickBot="1">
      <c r="A122" s="549" t="s">
        <v>261</v>
      </c>
      <c r="B122" s="522" t="s">
        <v>262</v>
      </c>
      <c r="C122" s="428">
        <v>500</v>
      </c>
      <c r="D122" s="428"/>
      <c r="E122" s="430"/>
      <c r="F122" s="483"/>
    </row>
    <row r="123" spans="1:6" ht="18" customHeight="1" thickBot="1">
      <c r="A123" s="536" t="s">
        <v>3</v>
      </c>
      <c r="B123" s="530" t="s">
        <v>263</v>
      </c>
      <c r="C123" s="405">
        <f>+C124+C125</f>
        <v>6200</v>
      </c>
      <c r="D123" s="413">
        <f>+D124+D125</f>
        <v>10452</v>
      </c>
      <c r="E123" s="414">
        <f>+E124+E125</f>
        <v>0</v>
      </c>
      <c r="F123" s="482">
        <f>E123/D123*100</f>
        <v>0</v>
      </c>
    </row>
    <row r="124" spans="1:6" ht="18" customHeight="1">
      <c r="A124" s="537" t="s">
        <v>39</v>
      </c>
      <c r="B124" s="531" t="s">
        <v>33</v>
      </c>
      <c r="C124" s="416">
        <v>6200</v>
      </c>
      <c r="D124" s="416">
        <v>10452</v>
      </c>
      <c r="E124" s="417"/>
      <c r="F124" s="477">
        <f>E124/D124*100</f>
        <v>0</v>
      </c>
    </row>
    <row r="125" spans="1:6" ht="18" customHeight="1" thickBot="1">
      <c r="A125" s="539" t="s">
        <v>138</v>
      </c>
      <c r="B125" s="526" t="s">
        <v>34</v>
      </c>
      <c r="C125" s="428"/>
      <c r="D125" s="429"/>
      <c r="E125" s="430"/>
      <c r="F125" s="483"/>
    </row>
    <row r="126" spans="1:6" ht="18" customHeight="1" thickBot="1">
      <c r="A126" s="536" t="s">
        <v>4</v>
      </c>
      <c r="B126" s="530" t="s">
        <v>264</v>
      </c>
      <c r="C126" s="405">
        <f>+C93+C109+C123</f>
        <v>167545</v>
      </c>
      <c r="D126" s="413">
        <f>+D93+D109+D123</f>
        <v>224147</v>
      </c>
      <c r="E126" s="414">
        <f>+E93+E109+E123</f>
        <v>206979</v>
      </c>
      <c r="F126" s="482">
        <f>E126/D126*100</f>
        <v>92.34074067464655</v>
      </c>
    </row>
    <row r="127" spans="1:6" ht="18" customHeight="1" thickBot="1">
      <c r="A127" s="536" t="s">
        <v>5</v>
      </c>
      <c r="B127" s="530" t="s">
        <v>265</v>
      </c>
      <c r="C127" s="405">
        <f>+C128+C129+C130</f>
        <v>0</v>
      </c>
      <c r="D127" s="405">
        <f>+D128+D129+D130</f>
        <v>9331</v>
      </c>
      <c r="E127" s="414">
        <f>+E128+E129+E130</f>
        <v>9331</v>
      </c>
      <c r="F127" s="422">
        <f>E127/D127*100</f>
        <v>100</v>
      </c>
    </row>
    <row r="128" spans="1:6" ht="18" customHeight="1">
      <c r="A128" s="537" t="s">
        <v>42</v>
      </c>
      <c r="B128" s="531" t="s">
        <v>266</v>
      </c>
      <c r="C128" s="419"/>
      <c r="D128" s="420"/>
      <c r="E128" s="421"/>
      <c r="F128" s="477"/>
    </row>
    <row r="129" spans="1:6" ht="18" customHeight="1">
      <c r="A129" s="537" t="s">
        <v>43</v>
      </c>
      <c r="B129" s="531" t="s">
        <v>267</v>
      </c>
      <c r="C129" s="419"/>
      <c r="D129" s="420"/>
      <c r="E129" s="421"/>
      <c r="F129" s="478"/>
    </row>
    <row r="130" spans="1:6" ht="18" customHeight="1" thickBot="1">
      <c r="A130" s="549" t="s">
        <v>44</v>
      </c>
      <c r="B130" s="532" t="s">
        <v>268</v>
      </c>
      <c r="C130" s="419"/>
      <c r="D130" s="420">
        <v>9331</v>
      </c>
      <c r="E130" s="421">
        <v>9331</v>
      </c>
      <c r="F130" s="422">
        <f>E130/D130*100</f>
        <v>100</v>
      </c>
    </row>
    <row r="131" spans="1:6" ht="18" customHeight="1" thickBot="1">
      <c r="A131" s="536" t="s">
        <v>6</v>
      </c>
      <c r="B131" s="530" t="s">
        <v>269</v>
      </c>
      <c r="C131" s="405">
        <f>+C132+C133+C134+C135</f>
        <v>0</v>
      </c>
      <c r="D131" s="413">
        <f>+D132+D133+D134+D135</f>
        <v>0</v>
      </c>
      <c r="E131" s="414">
        <f>+E132+E133+E134+E135</f>
        <v>0</v>
      </c>
      <c r="F131" s="482"/>
    </row>
    <row r="132" spans="1:6" ht="18" customHeight="1">
      <c r="A132" s="537" t="s">
        <v>45</v>
      </c>
      <c r="B132" s="531" t="s">
        <v>270</v>
      </c>
      <c r="C132" s="419"/>
      <c r="D132" s="420"/>
      <c r="E132" s="421"/>
      <c r="F132" s="477"/>
    </row>
    <row r="133" spans="1:6" ht="18" customHeight="1">
      <c r="A133" s="537" t="s">
        <v>46</v>
      </c>
      <c r="B133" s="531" t="s">
        <v>271</v>
      </c>
      <c r="C133" s="419"/>
      <c r="D133" s="420"/>
      <c r="E133" s="421"/>
      <c r="F133" s="478"/>
    </row>
    <row r="134" spans="1:6" ht="18" customHeight="1">
      <c r="A134" s="537" t="s">
        <v>172</v>
      </c>
      <c r="B134" s="531" t="s">
        <v>272</v>
      </c>
      <c r="C134" s="419"/>
      <c r="D134" s="420"/>
      <c r="E134" s="421"/>
      <c r="F134" s="478"/>
    </row>
    <row r="135" spans="1:6" ht="18" customHeight="1" thickBot="1">
      <c r="A135" s="549" t="s">
        <v>174</v>
      </c>
      <c r="B135" s="532" t="s">
        <v>273</v>
      </c>
      <c r="C135" s="419"/>
      <c r="D135" s="420"/>
      <c r="E135" s="421"/>
      <c r="F135" s="483"/>
    </row>
    <row r="136" spans="1:6" ht="18" customHeight="1" thickBot="1">
      <c r="A136" s="536" t="s">
        <v>7</v>
      </c>
      <c r="B136" s="530" t="s">
        <v>274</v>
      </c>
      <c r="C136" s="433">
        <f>+C137+C138+C139+C140</f>
        <v>47249</v>
      </c>
      <c r="D136" s="434">
        <f>+D137+D138+D139+D140</f>
        <v>45811</v>
      </c>
      <c r="E136" s="435">
        <f>+E137+E138+E139+E140</f>
        <v>45811</v>
      </c>
      <c r="F136" s="422">
        <f>E136/D136*100</f>
        <v>100</v>
      </c>
    </row>
    <row r="137" spans="1:6" ht="18" customHeight="1">
      <c r="A137" s="537" t="s">
        <v>47</v>
      </c>
      <c r="B137" s="531" t="s">
        <v>275</v>
      </c>
      <c r="C137" s="419"/>
      <c r="D137" s="420">
        <v>1747</v>
      </c>
      <c r="E137" s="421">
        <v>1747</v>
      </c>
      <c r="F137" s="477">
        <v>100</v>
      </c>
    </row>
    <row r="138" spans="1:6" ht="18" customHeight="1">
      <c r="A138" s="537" t="s">
        <v>48</v>
      </c>
      <c r="B138" s="531" t="s">
        <v>670</v>
      </c>
      <c r="C138" s="419">
        <v>47249</v>
      </c>
      <c r="D138" s="420">
        <v>44064</v>
      </c>
      <c r="E138" s="421">
        <v>44064</v>
      </c>
      <c r="F138" s="422">
        <f>E138/D138*100</f>
        <v>100</v>
      </c>
    </row>
    <row r="139" spans="1:6" ht="18" customHeight="1">
      <c r="A139" s="537" t="s">
        <v>87</v>
      </c>
      <c r="B139" s="531" t="s">
        <v>277</v>
      </c>
      <c r="C139" s="419"/>
      <c r="D139" s="420"/>
      <c r="E139" s="421"/>
      <c r="F139" s="478"/>
    </row>
    <row r="140" spans="1:6" ht="18" customHeight="1" thickBot="1">
      <c r="A140" s="549" t="s">
        <v>182</v>
      </c>
      <c r="B140" s="532" t="s">
        <v>278</v>
      </c>
      <c r="C140" s="419"/>
      <c r="D140" s="420"/>
      <c r="E140" s="421"/>
      <c r="F140" s="483"/>
    </row>
    <row r="141" spans="1:6" ht="18" customHeight="1" thickBot="1">
      <c r="A141" s="536" t="s">
        <v>8</v>
      </c>
      <c r="B141" s="530" t="s">
        <v>279</v>
      </c>
      <c r="C141" s="484">
        <f>+C142+C143+C144+C145</f>
        <v>0</v>
      </c>
      <c r="D141" s="485">
        <f>+D142+D143+D144+D145</f>
        <v>0</v>
      </c>
      <c r="E141" s="486">
        <f>+E142+E143+E144+E145</f>
        <v>0</v>
      </c>
      <c r="F141" s="482"/>
    </row>
    <row r="142" spans="1:6" ht="18" customHeight="1">
      <c r="A142" s="537" t="s">
        <v>88</v>
      </c>
      <c r="B142" s="531" t="s">
        <v>280</v>
      </c>
      <c r="C142" s="419"/>
      <c r="D142" s="420"/>
      <c r="E142" s="421"/>
      <c r="F142" s="477"/>
    </row>
    <row r="143" spans="1:6" ht="18" customHeight="1">
      <c r="A143" s="537" t="s">
        <v>89</v>
      </c>
      <c r="B143" s="531" t="s">
        <v>281</v>
      </c>
      <c r="C143" s="419"/>
      <c r="D143" s="420"/>
      <c r="E143" s="421"/>
      <c r="F143" s="478"/>
    </row>
    <row r="144" spans="1:6" ht="18" customHeight="1">
      <c r="A144" s="537" t="s">
        <v>187</v>
      </c>
      <c r="B144" s="531" t="s">
        <v>282</v>
      </c>
      <c r="C144" s="419"/>
      <c r="D144" s="420"/>
      <c r="E144" s="421"/>
      <c r="F144" s="478"/>
    </row>
    <row r="145" spans="1:6" ht="18" customHeight="1" thickBot="1">
      <c r="A145" s="537" t="s">
        <v>189</v>
      </c>
      <c r="B145" s="531" t="s">
        <v>283</v>
      </c>
      <c r="C145" s="419"/>
      <c r="D145" s="420"/>
      <c r="E145" s="421"/>
      <c r="F145" s="483"/>
    </row>
    <row r="146" spans="1:6" ht="18" customHeight="1" thickBot="1">
      <c r="A146" s="536" t="s">
        <v>9</v>
      </c>
      <c r="B146" s="530" t="s">
        <v>671</v>
      </c>
      <c r="C146" s="487">
        <f>+C127+C131+C136+C141-C138</f>
        <v>0</v>
      </c>
      <c r="D146" s="488">
        <f>+D127+D131+D136+D141-D138</f>
        <v>11078</v>
      </c>
      <c r="E146" s="489">
        <f>+E127+E131+E136+E141-E138</f>
        <v>11078</v>
      </c>
      <c r="F146" s="422">
        <f>E146/D146*100</f>
        <v>100</v>
      </c>
    </row>
    <row r="147" spans="1:6" ht="18" customHeight="1" thickBot="1">
      <c r="A147" s="551" t="s">
        <v>10</v>
      </c>
      <c r="B147" s="533" t="s">
        <v>285</v>
      </c>
      <c r="C147" s="487">
        <f>+C126+C146</f>
        <v>167545</v>
      </c>
      <c r="D147" s="488">
        <f>+D126+D146</f>
        <v>235225</v>
      </c>
      <c r="E147" s="489">
        <f>+E126+E146</f>
        <v>218057</v>
      </c>
      <c r="F147" s="482">
        <f>E147/D147*100</f>
        <v>92.70145605271549</v>
      </c>
    </row>
    <row r="148" spans="3:6" ht="18" customHeight="1">
      <c r="C148" s="490"/>
      <c r="D148" s="490"/>
      <c r="E148" s="490"/>
      <c r="F148" s="466"/>
    </row>
    <row r="149" spans="1:6" ht="18" customHeight="1">
      <c r="A149" s="466"/>
      <c r="B149" s="466"/>
      <c r="C149" s="491"/>
      <c r="D149" s="466"/>
      <c r="E149" s="466"/>
      <c r="F149" s="466"/>
    </row>
    <row r="150" spans="1:6" ht="18" customHeight="1" thickBot="1">
      <c r="A150" s="658" t="s">
        <v>71</v>
      </c>
      <c r="B150" s="658"/>
      <c r="C150" s="657" t="s">
        <v>117</v>
      </c>
      <c r="D150" s="657"/>
      <c r="E150" s="657"/>
      <c r="F150" s="657"/>
    </row>
    <row r="151" spans="1:6" ht="18" customHeight="1" thickBot="1">
      <c r="A151" s="536">
        <v>1</v>
      </c>
      <c r="B151" s="525" t="s">
        <v>286</v>
      </c>
      <c r="C151" s="492">
        <f>+C61-C126</f>
        <v>-6177</v>
      </c>
      <c r="D151" s="405">
        <f>+D61-D126</f>
        <v>-4500</v>
      </c>
      <c r="E151" s="405">
        <f>+E61-E126</f>
        <v>6511</v>
      </c>
      <c r="F151" s="422">
        <f>E151/D151*100</f>
        <v>-144.6888888888889</v>
      </c>
    </row>
    <row r="152" spans="1:6" ht="18" customHeight="1" thickBot="1">
      <c r="A152" s="536" t="s">
        <v>2</v>
      </c>
      <c r="B152" s="525" t="s">
        <v>287</v>
      </c>
      <c r="C152" s="492">
        <f>+C84-C146</f>
        <v>6177</v>
      </c>
      <c r="D152" s="405">
        <f>+D84-D146</f>
        <v>4500</v>
      </c>
      <c r="E152" s="405">
        <f>+E84-E146</f>
        <v>4500</v>
      </c>
      <c r="F152" s="422">
        <f>E152/D152*100</f>
        <v>100</v>
      </c>
    </row>
    <row r="153" ht="18">
      <c r="C153" s="155"/>
    </row>
  </sheetData>
  <sheetProtection/>
  <mergeCells count="15">
    <mergeCell ref="C150:F150"/>
    <mergeCell ref="A2:B2"/>
    <mergeCell ref="C3:E3"/>
    <mergeCell ref="C2:F2"/>
    <mergeCell ref="A87:F87"/>
    <mergeCell ref="A89:B89"/>
    <mergeCell ref="B90:B91"/>
    <mergeCell ref="F3:F4"/>
    <mergeCell ref="A150:B150"/>
    <mergeCell ref="A1:F1"/>
    <mergeCell ref="C90:E90"/>
    <mergeCell ref="F90:F91"/>
    <mergeCell ref="A90:A91"/>
    <mergeCell ref="B3:B4"/>
    <mergeCell ref="A3:A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3" r:id="rId3"/>
  <headerFooter alignWithMargins="0">
    <oddHeader xml:space="preserve">&amp;C&amp;"Times New Roman CE,Félkövér"&amp;12
MÓRÁGY   KÖZSÉGI ÖNKORMÁNYZAT 
2015.  ÉVI KÖLTSÉGVETÉSÉNEK   ÖSSZEVONT  MÉRLEGE&amp;10
&amp;R&amp;"Times New Roman CE,Félkövér dőlt"&amp;11 1. számú melléklet </oddHeader>
  </headerFooter>
  <rowBreaks count="1" manualBreakCount="1">
    <brk id="86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C16">
      <selection activeCell="F10" sqref="F10"/>
    </sheetView>
  </sheetViews>
  <sheetFormatPr defaultColWidth="9.375" defaultRowHeight="12.75"/>
  <cols>
    <col min="1" max="1" width="6.75390625" style="124" customWidth="1"/>
    <col min="2" max="2" width="55.125" style="123" customWidth="1"/>
    <col min="3" max="5" width="16.375" style="124" customWidth="1"/>
    <col min="6" max="6" width="55.125" style="124" customWidth="1"/>
    <col min="7" max="13" width="16.375" style="124" customWidth="1"/>
    <col min="14" max="16384" width="9.375" style="9" customWidth="1"/>
  </cols>
  <sheetData>
    <row r="1" spans="1:13" ht="39.75" customHeight="1">
      <c r="A1" s="692" t="s">
        <v>660</v>
      </c>
      <c r="B1" s="692"/>
      <c r="C1" s="692"/>
      <c r="D1" s="692"/>
      <c r="E1" s="692"/>
      <c r="F1" s="692"/>
      <c r="G1" s="692"/>
      <c r="H1" s="692"/>
      <c r="I1" s="692"/>
      <c r="J1" s="126"/>
      <c r="K1" s="126"/>
      <c r="L1" s="126"/>
      <c r="M1" s="126"/>
    </row>
    <row r="2" spans="6:13" ht="14.25" thickBot="1">
      <c r="F2" s="702" t="s">
        <v>35</v>
      </c>
      <c r="G2" s="702"/>
      <c r="H2" s="702"/>
      <c r="I2" s="702"/>
      <c r="J2" s="127"/>
      <c r="K2" s="127"/>
      <c r="L2" s="127"/>
      <c r="M2" s="127"/>
    </row>
    <row r="3" spans="1:13" ht="18" customHeight="1" thickBot="1">
      <c r="A3" s="693" t="s">
        <v>38</v>
      </c>
      <c r="B3" s="128" t="s">
        <v>31</v>
      </c>
      <c r="C3" s="129"/>
      <c r="D3" s="134"/>
      <c r="E3" s="134"/>
      <c r="F3" s="703" t="s">
        <v>32</v>
      </c>
      <c r="G3" s="700"/>
      <c r="H3" s="700"/>
      <c r="I3" s="701"/>
      <c r="J3" s="136"/>
      <c r="K3" s="136"/>
      <c r="L3" s="136"/>
      <c r="M3" s="136"/>
    </row>
    <row r="4" spans="1:13" ht="18" customHeight="1" thickBot="1">
      <c r="A4" s="694"/>
      <c r="B4" s="697" t="s">
        <v>36</v>
      </c>
      <c r="C4" s="699" t="s">
        <v>690</v>
      </c>
      <c r="D4" s="700"/>
      <c r="E4" s="701"/>
      <c r="F4" s="128"/>
      <c r="G4" s="699" t="s">
        <v>690</v>
      </c>
      <c r="H4" s="700"/>
      <c r="I4" s="701"/>
      <c r="J4" s="136"/>
      <c r="K4" s="136"/>
      <c r="L4" s="136"/>
      <c r="M4" s="136"/>
    </row>
    <row r="5" spans="1:13" s="10" customFormat="1" ht="35.25" customHeight="1" thickBot="1">
      <c r="A5" s="695"/>
      <c r="B5" s="698"/>
      <c r="C5" s="19" t="s">
        <v>112</v>
      </c>
      <c r="D5" s="2" t="s">
        <v>113</v>
      </c>
      <c r="E5" s="26" t="s">
        <v>349</v>
      </c>
      <c r="F5" s="125" t="s">
        <v>36</v>
      </c>
      <c r="G5" s="19" t="s">
        <v>112</v>
      </c>
      <c r="H5" s="2" t="s">
        <v>113</v>
      </c>
      <c r="I5" s="21" t="s">
        <v>349</v>
      </c>
      <c r="J5" s="137"/>
      <c r="K5" s="137"/>
      <c r="L5" s="137"/>
      <c r="M5" s="137"/>
    </row>
    <row r="6" spans="1:13" s="11" customFormat="1" ht="18" customHeight="1" thickBot="1">
      <c r="A6" s="602">
        <v>1</v>
      </c>
      <c r="B6" s="603">
        <v>2</v>
      </c>
      <c r="C6" s="604" t="s">
        <v>3</v>
      </c>
      <c r="D6" s="604" t="s">
        <v>4</v>
      </c>
      <c r="E6" s="604" t="s">
        <v>5</v>
      </c>
      <c r="F6" s="604" t="s">
        <v>6</v>
      </c>
      <c r="G6" s="604" t="s">
        <v>7</v>
      </c>
      <c r="H6" s="604" t="s">
        <v>8</v>
      </c>
      <c r="I6" s="605" t="s">
        <v>9</v>
      </c>
      <c r="J6" s="138"/>
      <c r="K6" s="138"/>
      <c r="L6" s="138"/>
      <c r="M6" s="138"/>
    </row>
    <row r="7" spans="1:13" ht="18" customHeight="1">
      <c r="A7" s="563" t="s">
        <v>1</v>
      </c>
      <c r="B7" s="564" t="s">
        <v>292</v>
      </c>
      <c r="C7" s="565"/>
      <c r="D7" s="566"/>
      <c r="E7" s="566"/>
      <c r="F7" s="564" t="s">
        <v>37</v>
      </c>
      <c r="G7" s="567">
        <v>30878</v>
      </c>
      <c r="H7" s="568">
        <v>31168</v>
      </c>
      <c r="I7" s="569">
        <v>29608</v>
      </c>
      <c r="J7" s="139"/>
      <c r="K7" s="139"/>
      <c r="L7" s="139"/>
      <c r="M7" s="139"/>
    </row>
    <row r="8" spans="1:13" ht="34.5" customHeight="1">
      <c r="A8" s="570" t="s">
        <v>2</v>
      </c>
      <c r="B8" s="571" t="s">
        <v>293</v>
      </c>
      <c r="C8" s="572">
        <f>'1.számú melléklet'!C13</f>
        <v>52075</v>
      </c>
      <c r="D8" s="573">
        <v>113</v>
      </c>
      <c r="E8" s="573">
        <v>113</v>
      </c>
      <c r="F8" s="571" t="s">
        <v>92</v>
      </c>
      <c r="G8" s="574">
        <v>8417</v>
      </c>
      <c r="H8" s="572">
        <v>8225</v>
      </c>
      <c r="I8" s="575">
        <v>8225</v>
      </c>
      <c r="J8" s="139"/>
      <c r="K8" s="139"/>
      <c r="L8" s="139"/>
      <c r="M8" s="139"/>
    </row>
    <row r="9" spans="1:13" ht="18" customHeight="1">
      <c r="A9" s="570" t="s">
        <v>3</v>
      </c>
      <c r="B9" s="571" t="s">
        <v>662</v>
      </c>
      <c r="C9" s="572">
        <v>8658</v>
      </c>
      <c r="D9" s="573">
        <v>9751</v>
      </c>
      <c r="E9" s="573">
        <v>8542</v>
      </c>
      <c r="F9" s="571" t="s">
        <v>295</v>
      </c>
      <c r="G9" s="574">
        <v>17193</v>
      </c>
      <c r="H9" s="572">
        <v>15129</v>
      </c>
      <c r="I9" s="575">
        <v>15075</v>
      </c>
      <c r="J9" s="139"/>
      <c r="K9" s="139"/>
      <c r="L9" s="139"/>
      <c r="M9" s="139"/>
    </row>
    <row r="10" spans="1:13" ht="18" customHeight="1">
      <c r="A10" s="570" t="s">
        <v>4</v>
      </c>
      <c r="B10" s="571" t="s">
        <v>81</v>
      </c>
      <c r="C10" s="572"/>
      <c r="D10" s="573"/>
      <c r="E10" s="573"/>
      <c r="F10" s="571" t="s">
        <v>93</v>
      </c>
      <c r="G10" s="574"/>
      <c r="H10" s="572">
        <v>0</v>
      </c>
      <c r="I10" s="575"/>
      <c r="J10" s="139"/>
      <c r="K10" s="139"/>
      <c r="L10" s="139"/>
      <c r="M10" s="139"/>
    </row>
    <row r="11" spans="1:13" ht="18" customHeight="1">
      <c r="A11" s="570" t="s">
        <v>5</v>
      </c>
      <c r="B11" s="576" t="s">
        <v>296</v>
      </c>
      <c r="C11" s="572"/>
      <c r="D11" s="573"/>
      <c r="E11" s="573"/>
      <c r="F11" s="571" t="s">
        <v>94</v>
      </c>
      <c r="G11" s="574"/>
      <c r="H11" s="572">
        <v>78</v>
      </c>
      <c r="I11" s="575">
        <v>71</v>
      </c>
      <c r="J11" s="139"/>
      <c r="K11" s="139"/>
      <c r="L11" s="139"/>
      <c r="M11" s="139"/>
    </row>
    <row r="12" spans="1:13" ht="18" customHeight="1">
      <c r="A12" s="570" t="s">
        <v>6</v>
      </c>
      <c r="B12" s="571" t="s">
        <v>661</v>
      </c>
      <c r="C12" s="574"/>
      <c r="D12" s="572"/>
      <c r="E12" s="577"/>
      <c r="F12" s="571" t="s">
        <v>30</v>
      </c>
      <c r="G12" s="574"/>
      <c r="H12" s="572"/>
      <c r="I12" s="578"/>
      <c r="J12" s="139"/>
      <c r="K12" s="139"/>
      <c r="L12" s="139"/>
      <c r="M12" s="139"/>
    </row>
    <row r="13" spans="1:13" ht="18" customHeight="1">
      <c r="A13" s="570" t="s">
        <v>7</v>
      </c>
      <c r="B13" s="571" t="s">
        <v>168</v>
      </c>
      <c r="C13" s="574"/>
      <c r="D13" s="572">
        <v>389</v>
      </c>
      <c r="E13" s="572">
        <v>389</v>
      </c>
      <c r="F13" s="579"/>
      <c r="G13" s="574"/>
      <c r="H13" s="572"/>
      <c r="I13" s="578"/>
      <c r="J13" s="139"/>
      <c r="K13" s="139"/>
      <c r="L13" s="139"/>
      <c r="M13" s="139"/>
    </row>
    <row r="14" spans="1:13" ht="18" customHeight="1">
      <c r="A14" s="570" t="s">
        <v>8</v>
      </c>
      <c r="B14" s="579"/>
      <c r="C14" s="574"/>
      <c r="D14" s="572"/>
      <c r="E14" s="573"/>
      <c r="F14" s="579"/>
      <c r="G14" s="574"/>
      <c r="H14" s="572"/>
      <c r="I14" s="578"/>
      <c r="J14" s="139"/>
      <c r="K14" s="139"/>
      <c r="L14" s="139"/>
      <c r="M14" s="139"/>
    </row>
    <row r="15" spans="1:13" ht="10.5" customHeight="1">
      <c r="A15" s="570" t="s">
        <v>9</v>
      </c>
      <c r="B15" s="580"/>
      <c r="C15" s="574"/>
      <c r="D15" s="572"/>
      <c r="E15" s="577"/>
      <c r="F15" s="579"/>
      <c r="G15" s="574"/>
      <c r="H15" s="572"/>
      <c r="I15" s="578"/>
      <c r="J15" s="139"/>
      <c r="K15" s="139"/>
      <c r="L15" s="139"/>
      <c r="M15" s="139"/>
    </row>
    <row r="16" spans="1:13" ht="18" customHeight="1">
      <c r="A16" s="570" t="s">
        <v>10</v>
      </c>
      <c r="B16" s="579"/>
      <c r="C16" s="572"/>
      <c r="D16" s="573"/>
      <c r="E16" s="573"/>
      <c r="F16" s="579"/>
      <c r="G16" s="574"/>
      <c r="H16" s="572"/>
      <c r="I16" s="578"/>
      <c r="J16" s="139"/>
      <c r="K16" s="139"/>
      <c r="L16" s="139"/>
      <c r="M16" s="139"/>
    </row>
    <row r="17" spans="1:13" ht="9.75" customHeight="1">
      <c r="A17" s="570" t="s">
        <v>11</v>
      </c>
      <c r="B17" s="579"/>
      <c r="C17" s="572"/>
      <c r="D17" s="573"/>
      <c r="E17" s="573"/>
      <c r="F17" s="579"/>
      <c r="G17" s="574"/>
      <c r="H17" s="572"/>
      <c r="I17" s="578"/>
      <c r="J17" s="139"/>
      <c r="K17" s="139"/>
      <c r="L17" s="139"/>
      <c r="M17" s="139"/>
    </row>
    <row r="18" spans="1:13" ht="18" customHeight="1" thickBot="1">
      <c r="A18" s="570" t="s">
        <v>12</v>
      </c>
      <c r="B18" s="581"/>
      <c r="C18" s="582"/>
      <c r="D18" s="583"/>
      <c r="E18" s="583"/>
      <c r="F18" s="579"/>
      <c r="G18" s="584"/>
      <c r="H18" s="582"/>
      <c r="I18" s="585"/>
      <c r="J18" s="139"/>
      <c r="K18" s="139"/>
      <c r="L18" s="139"/>
      <c r="M18" s="139"/>
    </row>
    <row r="19" spans="1:13" ht="18" customHeight="1" thickBot="1">
      <c r="A19" s="586" t="s">
        <v>13</v>
      </c>
      <c r="B19" s="587" t="s">
        <v>298</v>
      </c>
      <c r="C19" s="588">
        <f>+C7+C8+C9+C10+C11+C13+C14+C15+C16+C17+C18</f>
        <v>60733</v>
      </c>
      <c r="D19" s="588">
        <f>+D7+D8+D9+D10+D11+D13+D14+D15+D16+D17+D18</f>
        <v>10253</v>
      </c>
      <c r="E19" s="588">
        <f>+E7+E8+E9+E10+E11+E13+E14+E15+E16+E17+E18</f>
        <v>9044</v>
      </c>
      <c r="F19" s="587" t="s">
        <v>299</v>
      </c>
      <c r="G19" s="589">
        <f>SUM(G7:G18)</f>
        <v>56488</v>
      </c>
      <c r="H19" s="589">
        <f>SUM(H7:H18)</f>
        <v>54600</v>
      </c>
      <c r="I19" s="590">
        <f>SUM(I7:I18)</f>
        <v>52979</v>
      </c>
      <c r="J19" s="140"/>
      <c r="K19" s="140"/>
      <c r="L19" s="140"/>
      <c r="M19" s="140"/>
    </row>
    <row r="20" spans="1:13" ht="36.75" customHeight="1">
      <c r="A20" s="591" t="s">
        <v>14</v>
      </c>
      <c r="B20" s="592" t="s">
        <v>300</v>
      </c>
      <c r="C20" s="593">
        <f>+C21+C22+C23+C24</f>
        <v>47932</v>
      </c>
      <c r="D20" s="593">
        <f>+D21+D22+D23+D24</f>
        <v>44747</v>
      </c>
      <c r="E20" s="593">
        <f>+E21+E22+E23+E24</f>
        <v>44747</v>
      </c>
      <c r="F20" s="571" t="s">
        <v>99</v>
      </c>
      <c r="G20" s="594"/>
      <c r="H20" s="595"/>
      <c r="I20" s="596"/>
      <c r="J20" s="141"/>
      <c r="K20" s="141"/>
      <c r="L20" s="141"/>
      <c r="M20" s="141"/>
    </row>
    <row r="21" spans="1:13" ht="18" customHeight="1">
      <c r="A21" s="570" t="s">
        <v>15</v>
      </c>
      <c r="B21" s="571" t="s">
        <v>301</v>
      </c>
      <c r="C21" s="572">
        <v>683</v>
      </c>
      <c r="D21" s="572">
        <v>683</v>
      </c>
      <c r="E21" s="572">
        <v>683</v>
      </c>
      <c r="F21" s="571" t="s">
        <v>302</v>
      </c>
      <c r="G21" s="574"/>
      <c r="H21" s="572"/>
      <c r="I21" s="578"/>
      <c r="J21" s="141"/>
      <c r="K21" s="141"/>
      <c r="L21" s="141"/>
      <c r="M21" s="141"/>
    </row>
    <row r="22" spans="1:13" ht="18" customHeight="1">
      <c r="A22" s="570" t="s">
        <v>16</v>
      </c>
      <c r="B22" s="571" t="s">
        <v>303</v>
      </c>
      <c r="C22" s="572"/>
      <c r="D22" s="573"/>
      <c r="E22" s="573"/>
      <c r="F22" s="571" t="s">
        <v>72</v>
      </c>
      <c r="G22" s="574"/>
      <c r="H22" s="572"/>
      <c r="I22" s="578"/>
      <c r="J22" s="141"/>
      <c r="K22" s="141"/>
      <c r="L22" s="141"/>
      <c r="M22" s="141"/>
    </row>
    <row r="23" spans="1:13" ht="18" customHeight="1">
      <c r="A23" s="570" t="s">
        <v>17</v>
      </c>
      <c r="B23" s="571" t="s">
        <v>304</v>
      </c>
      <c r="C23" s="572"/>
      <c r="D23" s="573"/>
      <c r="E23" s="573"/>
      <c r="F23" s="571" t="s">
        <v>73</v>
      </c>
      <c r="G23" s="574"/>
      <c r="H23" s="572"/>
      <c r="I23" s="578"/>
      <c r="J23" s="141"/>
      <c r="K23" s="141"/>
      <c r="L23" s="141"/>
      <c r="M23" s="141"/>
    </row>
    <row r="24" spans="1:13" ht="40.5" customHeight="1">
      <c r="A24" s="570" t="s">
        <v>18</v>
      </c>
      <c r="B24" s="571" t="s">
        <v>663</v>
      </c>
      <c r="C24" s="572">
        <v>47249</v>
      </c>
      <c r="D24" s="597">
        <v>44064</v>
      </c>
      <c r="E24" s="597">
        <v>44064</v>
      </c>
      <c r="F24" s="592" t="s">
        <v>306</v>
      </c>
      <c r="G24" s="574"/>
      <c r="H24" s="572"/>
      <c r="I24" s="578"/>
      <c r="J24" s="141"/>
      <c r="K24" s="141"/>
      <c r="L24" s="141"/>
      <c r="M24" s="141"/>
    </row>
    <row r="25" spans="1:13" ht="41.25" customHeight="1">
      <c r="A25" s="570" t="s">
        <v>19</v>
      </c>
      <c r="B25" s="571" t="s">
        <v>307</v>
      </c>
      <c r="C25" s="598">
        <f>+C26+C27</f>
        <v>0</v>
      </c>
      <c r="D25" s="599"/>
      <c r="E25" s="599"/>
      <c r="F25" s="571" t="s">
        <v>100</v>
      </c>
      <c r="G25" s="574"/>
      <c r="H25" s="572"/>
      <c r="I25" s="578"/>
      <c r="J25" s="141"/>
      <c r="K25" s="141"/>
      <c r="L25" s="141"/>
      <c r="M25" s="141"/>
    </row>
    <row r="26" spans="1:13" ht="18" customHeight="1">
      <c r="A26" s="591" t="s">
        <v>20</v>
      </c>
      <c r="B26" s="592" t="s">
        <v>308</v>
      </c>
      <c r="C26" s="595"/>
      <c r="D26" s="597"/>
      <c r="E26" s="597"/>
      <c r="F26" s="564" t="s">
        <v>101</v>
      </c>
      <c r="G26" s="594"/>
      <c r="H26" s="595"/>
      <c r="I26" s="596"/>
      <c r="J26" s="141"/>
      <c r="K26" s="141"/>
      <c r="L26" s="141"/>
      <c r="M26" s="141"/>
    </row>
    <row r="27" spans="1:13" ht="38.25" customHeight="1" thickBot="1">
      <c r="A27" s="570" t="s">
        <v>21</v>
      </c>
      <c r="B27" s="571" t="s">
        <v>309</v>
      </c>
      <c r="C27" s="572"/>
      <c r="D27" s="573"/>
      <c r="E27" s="573"/>
      <c r="F27" s="600" t="s">
        <v>276</v>
      </c>
      <c r="G27" s="574"/>
      <c r="H27" s="572"/>
      <c r="I27" s="578"/>
      <c r="J27" s="141"/>
      <c r="K27" s="141"/>
      <c r="L27" s="141"/>
      <c r="M27" s="141"/>
    </row>
    <row r="28" spans="1:13" ht="38.25" customHeight="1" thickBot="1">
      <c r="A28" s="586" t="s">
        <v>22</v>
      </c>
      <c r="B28" s="587" t="s">
        <v>310</v>
      </c>
      <c r="C28" s="588">
        <f>+C20+C25</f>
        <v>47932</v>
      </c>
      <c r="D28" s="588">
        <f>+D20+D25</f>
        <v>44747</v>
      </c>
      <c r="E28" s="588">
        <f>+E20+E25</f>
        <v>44747</v>
      </c>
      <c r="F28" s="587" t="s">
        <v>311</v>
      </c>
      <c r="G28" s="589">
        <f>SUM(G20:G27)</f>
        <v>0</v>
      </c>
      <c r="H28" s="588">
        <f>SUM(H20:H27)</f>
        <v>0</v>
      </c>
      <c r="I28" s="590">
        <f>SUM(I20:I27)</f>
        <v>0</v>
      </c>
      <c r="J28" s="140"/>
      <c r="K28" s="140"/>
      <c r="L28" s="140"/>
      <c r="M28" s="140"/>
    </row>
    <row r="29" spans="1:13" ht="18" customHeight="1" thickBot="1">
      <c r="A29" s="586" t="s">
        <v>23</v>
      </c>
      <c r="B29" s="587" t="s">
        <v>312</v>
      </c>
      <c r="C29" s="601">
        <f>+C19+C28</f>
        <v>108665</v>
      </c>
      <c r="D29" s="588">
        <f>+D19+D28</f>
        <v>55000</v>
      </c>
      <c r="E29" s="601">
        <f>+E19+E28</f>
        <v>53791</v>
      </c>
      <c r="F29" s="587" t="s">
        <v>313</v>
      </c>
      <c r="G29" s="601">
        <f>+G19+G28</f>
        <v>56488</v>
      </c>
      <c r="H29" s="588">
        <f>+H19+H28</f>
        <v>54600</v>
      </c>
      <c r="I29" s="590">
        <f>+I19+I28</f>
        <v>52979</v>
      </c>
      <c r="J29" s="142"/>
      <c r="K29" s="142"/>
      <c r="L29" s="142"/>
      <c r="M29" s="142"/>
    </row>
    <row r="30" spans="1:13" ht="18" customHeight="1" thickBot="1">
      <c r="A30" s="586" t="s">
        <v>24</v>
      </c>
      <c r="B30" s="587" t="s">
        <v>76</v>
      </c>
      <c r="C30" s="601" t="str">
        <f>IF(C29-G29&lt;0,G29-C29,"-")</f>
        <v>-</v>
      </c>
      <c r="D30" s="601" t="str">
        <f>IF(D29-H29&lt;0,H29-D29,"-")</f>
        <v>-</v>
      </c>
      <c r="E30" s="601" t="str">
        <f>IF(E29-I29&lt;0,I29-E29,"-")</f>
        <v>-</v>
      </c>
      <c r="F30" s="587" t="s">
        <v>77</v>
      </c>
      <c r="G30" s="601">
        <f>IF(C29-G29&gt;0,C29-G29,"-")</f>
        <v>52177</v>
      </c>
      <c r="H30" s="601">
        <f>IF(D29-H29&gt;0,D29-H29,"-")</f>
        <v>400</v>
      </c>
      <c r="I30" s="601">
        <f>IF(E29-I29&gt;0,E29-I29,"-")</f>
        <v>812</v>
      </c>
      <c r="J30" s="142"/>
      <c r="K30" s="142"/>
      <c r="L30" s="142"/>
      <c r="M30" s="142"/>
    </row>
    <row r="31" spans="1:13" ht="18" customHeight="1" thickBot="1">
      <c r="A31" s="586" t="s">
        <v>25</v>
      </c>
      <c r="B31" s="587" t="s">
        <v>314</v>
      </c>
      <c r="C31" s="601" t="str">
        <f>IF(C19+C20-G29&lt;0,G29-(C19+C20),"-")</f>
        <v>-</v>
      </c>
      <c r="D31" s="588"/>
      <c r="E31" s="601"/>
      <c r="F31" s="587" t="s">
        <v>315</v>
      </c>
      <c r="G31" s="601">
        <f>IF(C19+C20-G29&gt;0,C19+C20-G29,"-")</f>
        <v>52177</v>
      </c>
      <c r="H31" s="588">
        <f>IF(D19+D20-H29&gt;0,D19+D20-H29,"-")</f>
        <v>400</v>
      </c>
      <c r="I31" s="590">
        <f>IF(E19+E20-I29&gt;0,E19+E20-I29,"-")</f>
        <v>812</v>
      </c>
      <c r="J31" s="142"/>
      <c r="K31" s="142"/>
      <c r="L31" s="142"/>
      <c r="M31" s="142"/>
    </row>
    <row r="32" spans="2:6" ht="18" customHeight="1">
      <c r="B32" s="696"/>
      <c r="C32" s="696"/>
      <c r="D32" s="696"/>
      <c r="E32" s="696"/>
      <c r="F32" s="696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24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10" customFormat="1" ht="12" customHeight="1">
      <c r="A39" s="124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300" verticalDpi="300" orientation="landscape" paperSize="9" scale="72" r:id="rId1"/>
  <headerFooter alignWithMargins="0">
    <oddHeader>&amp;R&amp;"Times New Roman CE,Félkövér dőlt"&amp;11 &amp;"Times New Roman CE,Dőlt"&amp;12 2.1.2 számú melléklet</oddHead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C1">
      <selection activeCell="G8" sqref="G8"/>
    </sheetView>
  </sheetViews>
  <sheetFormatPr defaultColWidth="9.375" defaultRowHeight="12.75"/>
  <cols>
    <col min="1" max="1" width="6.75390625" style="124" customWidth="1"/>
    <col min="2" max="2" width="55.125" style="123" customWidth="1"/>
    <col min="3" max="5" width="16.375" style="124" customWidth="1"/>
    <col min="6" max="6" width="55.125" style="124" customWidth="1"/>
    <col min="7" max="11" width="16.375" style="124" customWidth="1"/>
    <col min="12" max="16384" width="9.375" style="9" customWidth="1"/>
  </cols>
  <sheetData>
    <row r="1" spans="1:11" ht="39.75" customHeight="1">
      <c r="A1" s="692" t="s">
        <v>75</v>
      </c>
      <c r="B1" s="692"/>
      <c r="C1" s="692"/>
      <c r="D1" s="692"/>
      <c r="E1" s="692"/>
      <c r="F1" s="692"/>
      <c r="G1" s="692"/>
      <c r="H1" s="692"/>
      <c r="I1" s="692"/>
      <c r="J1" s="126"/>
      <c r="K1" s="126"/>
    </row>
    <row r="2" spans="6:11" ht="14.25" thickBot="1">
      <c r="F2" s="702" t="s">
        <v>35</v>
      </c>
      <c r="G2" s="702"/>
      <c r="H2" s="702"/>
      <c r="I2" s="702"/>
      <c r="J2" s="127"/>
      <c r="K2" s="127"/>
    </row>
    <row r="3" spans="1:13" ht="18" customHeight="1" thickBot="1">
      <c r="A3" s="693" t="s">
        <v>38</v>
      </c>
      <c r="B3" s="128" t="s">
        <v>31</v>
      </c>
      <c r="C3" s="129"/>
      <c r="D3" s="134"/>
      <c r="E3" s="134"/>
      <c r="F3" s="703" t="s">
        <v>32</v>
      </c>
      <c r="G3" s="700"/>
      <c r="H3" s="700"/>
      <c r="I3" s="701"/>
      <c r="J3" s="136"/>
      <c r="K3" s="136"/>
      <c r="L3" s="136"/>
      <c r="M3" s="136"/>
    </row>
    <row r="4" spans="1:13" ht="18" customHeight="1">
      <c r="A4" s="694"/>
      <c r="B4" s="697" t="s">
        <v>36</v>
      </c>
      <c r="C4" s="704" t="s">
        <v>690</v>
      </c>
      <c r="D4" s="705"/>
      <c r="E4" s="706"/>
      <c r="F4" s="144"/>
      <c r="G4" s="704" t="s">
        <v>690</v>
      </c>
      <c r="H4" s="705"/>
      <c r="I4" s="706"/>
      <c r="J4" s="136"/>
      <c r="K4" s="136"/>
      <c r="L4" s="136"/>
      <c r="M4" s="136"/>
    </row>
    <row r="5" spans="1:13" s="10" customFormat="1" ht="35.25" customHeight="1" thickBot="1">
      <c r="A5" s="695"/>
      <c r="B5" s="698"/>
      <c r="C5" s="145" t="s">
        <v>112</v>
      </c>
      <c r="D5" s="146" t="s">
        <v>113</v>
      </c>
      <c r="E5" s="147" t="s">
        <v>349</v>
      </c>
      <c r="F5" s="148" t="s">
        <v>36</v>
      </c>
      <c r="G5" s="145" t="s">
        <v>112</v>
      </c>
      <c r="H5" s="146" t="s">
        <v>113</v>
      </c>
      <c r="I5" s="149" t="s">
        <v>349</v>
      </c>
      <c r="J5" s="137"/>
      <c r="K5" s="137"/>
      <c r="L5" s="137"/>
      <c r="M5" s="137"/>
    </row>
    <row r="6" spans="1:11" s="10" customFormat="1" ht="19.5" customHeight="1" thickBot="1">
      <c r="A6" s="130">
        <v>1</v>
      </c>
      <c r="B6" s="131">
        <v>2</v>
      </c>
      <c r="C6" s="132" t="s">
        <v>3</v>
      </c>
      <c r="D6" s="132" t="s">
        <v>4</v>
      </c>
      <c r="E6" s="133" t="s">
        <v>5</v>
      </c>
      <c r="F6" s="135" t="s">
        <v>6</v>
      </c>
      <c r="G6" s="143" t="s">
        <v>7</v>
      </c>
      <c r="H6" s="132" t="s">
        <v>8</v>
      </c>
      <c r="I6" s="150" t="s">
        <v>9</v>
      </c>
      <c r="J6" s="137"/>
      <c r="K6" s="137"/>
    </row>
    <row r="7" spans="1:11" s="11" customFormat="1" ht="34.5" customHeight="1">
      <c r="A7" s="563" t="s">
        <v>1</v>
      </c>
      <c r="B7" s="564" t="s">
        <v>316</v>
      </c>
      <c r="C7" s="565">
        <v>33547</v>
      </c>
      <c r="D7" s="565">
        <f>'1.számú melléklet'!D20</f>
        <v>70914</v>
      </c>
      <c r="E7" s="565">
        <f>'1.számú melléklet'!E20</f>
        <v>70914</v>
      </c>
      <c r="F7" s="564" t="s">
        <v>249</v>
      </c>
      <c r="G7" s="567">
        <v>33650</v>
      </c>
      <c r="H7" s="565">
        <v>64478</v>
      </c>
      <c r="I7" s="606">
        <f>'1.számú melléklet'!E110</f>
        <v>61058</v>
      </c>
      <c r="J7" s="138"/>
      <c r="K7" s="138"/>
    </row>
    <row r="8" spans="1:11" ht="18" customHeight="1">
      <c r="A8" s="570" t="s">
        <v>2</v>
      </c>
      <c r="B8" s="571" t="s">
        <v>317</v>
      </c>
      <c r="C8" s="572"/>
      <c r="D8" s="572">
        <v>7840</v>
      </c>
      <c r="E8" s="572">
        <v>7840</v>
      </c>
      <c r="F8" s="571" t="s">
        <v>318</v>
      </c>
      <c r="G8" s="574"/>
      <c r="H8" s="572"/>
      <c r="I8" s="578"/>
      <c r="J8" s="139"/>
      <c r="K8" s="139"/>
    </row>
    <row r="9" spans="1:11" ht="18" customHeight="1">
      <c r="A9" s="570" t="s">
        <v>3</v>
      </c>
      <c r="B9" s="571" t="s">
        <v>319</v>
      </c>
      <c r="C9" s="572"/>
      <c r="D9" s="572">
        <v>614</v>
      </c>
      <c r="E9" s="572">
        <v>614</v>
      </c>
      <c r="F9" s="571" t="s">
        <v>96</v>
      </c>
      <c r="G9" s="574"/>
      <c r="H9" s="572">
        <f>'1.számú melléklet'!D112</f>
        <v>4200</v>
      </c>
      <c r="I9" s="575">
        <f>'1.számú melléklet'!E112</f>
        <v>4200</v>
      </c>
      <c r="J9" s="139"/>
      <c r="K9" s="139"/>
    </row>
    <row r="10" spans="1:11" ht="18" customHeight="1">
      <c r="A10" s="570" t="s">
        <v>4</v>
      </c>
      <c r="B10" s="571" t="s">
        <v>320</v>
      </c>
      <c r="C10" s="572"/>
      <c r="D10" s="572">
        <f>'1.számú melléklet'!D59</f>
        <v>0</v>
      </c>
      <c r="E10" s="572">
        <f>'1.számú melléklet'!E59</f>
        <v>0</v>
      </c>
      <c r="F10" s="571" t="s">
        <v>321</v>
      </c>
      <c r="G10" s="574"/>
      <c r="H10" s="572"/>
      <c r="I10" s="578"/>
      <c r="J10" s="139"/>
      <c r="K10" s="139"/>
    </row>
    <row r="11" spans="1:11" ht="18" customHeight="1">
      <c r="A11" s="570" t="s">
        <v>5</v>
      </c>
      <c r="B11" s="571" t="s">
        <v>322</v>
      </c>
      <c r="C11" s="572"/>
      <c r="D11" s="572"/>
      <c r="E11" s="572"/>
      <c r="F11" s="571" t="s">
        <v>252</v>
      </c>
      <c r="G11" s="574">
        <f>'1.számú melléklet'!C114</f>
        <v>500</v>
      </c>
      <c r="H11" s="574">
        <f>'1.számú melléklet'!D114</f>
        <v>0</v>
      </c>
      <c r="I11" s="574">
        <f>'1.számú melléklet'!E114</f>
        <v>0</v>
      </c>
      <c r="J11" s="139"/>
      <c r="K11" s="139"/>
    </row>
    <row r="12" spans="1:11" ht="18" customHeight="1">
      <c r="A12" s="570" t="s">
        <v>6</v>
      </c>
      <c r="B12" s="571" t="s">
        <v>323</v>
      </c>
      <c r="C12" s="574"/>
      <c r="D12" s="574"/>
      <c r="E12" s="574"/>
      <c r="F12" s="579"/>
      <c r="G12" s="574"/>
      <c r="H12" s="572"/>
      <c r="I12" s="578"/>
      <c r="J12" s="139"/>
      <c r="K12" s="139"/>
    </row>
    <row r="13" spans="1:11" ht="10.5" customHeight="1">
      <c r="A13" s="570" t="s">
        <v>7</v>
      </c>
      <c r="B13" s="579"/>
      <c r="C13" s="572"/>
      <c r="D13" s="572"/>
      <c r="E13" s="572"/>
      <c r="F13" s="579"/>
      <c r="G13" s="574"/>
      <c r="H13" s="572"/>
      <c r="I13" s="578"/>
      <c r="J13" s="139"/>
      <c r="K13" s="139"/>
    </row>
    <row r="14" spans="1:11" ht="13.5" customHeight="1">
      <c r="A14" s="570" t="s">
        <v>8</v>
      </c>
      <c r="B14" s="579"/>
      <c r="C14" s="572"/>
      <c r="D14" s="572"/>
      <c r="E14" s="572"/>
      <c r="F14" s="579"/>
      <c r="G14" s="574"/>
      <c r="H14" s="572"/>
      <c r="I14" s="578"/>
      <c r="J14" s="139"/>
      <c r="K14" s="139"/>
    </row>
    <row r="15" spans="1:11" ht="12" customHeight="1">
      <c r="A15" s="570" t="s">
        <v>9</v>
      </c>
      <c r="B15" s="579"/>
      <c r="C15" s="574"/>
      <c r="D15" s="574"/>
      <c r="E15" s="574"/>
      <c r="F15" s="579"/>
      <c r="G15" s="574"/>
      <c r="H15" s="572"/>
      <c r="I15" s="578"/>
      <c r="J15" s="139"/>
      <c r="K15" s="139"/>
    </row>
    <row r="16" spans="1:11" ht="9.75" customHeight="1">
      <c r="A16" s="570" t="s">
        <v>10</v>
      </c>
      <c r="B16" s="579"/>
      <c r="C16" s="574"/>
      <c r="D16" s="574"/>
      <c r="E16" s="574"/>
      <c r="F16" s="579"/>
      <c r="G16" s="574"/>
      <c r="H16" s="572"/>
      <c r="I16" s="578"/>
      <c r="J16" s="139"/>
      <c r="K16" s="139"/>
    </row>
    <row r="17" spans="1:11" ht="18" customHeight="1" thickBot="1">
      <c r="A17" s="591" t="s">
        <v>11</v>
      </c>
      <c r="B17" s="607"/>
      <c r="C17" s="594"/>
      <c r="D17" s="594"/>
      <c r="E17" s="594"/>
      <c r="F17" s="592" t="s">
        <v>30</v>
      </c>
      <c r="G17" s="594"/>
      <c r="H17" s="595"/>
      <c r="I17" s="596"/>
      <c r="J17" s="139"/>
      <c r="K17" s="139"/>
    </row>
    <row r="18" spans="1:11" ht="33" customHeight="1" thickBot="1">
      <c r="A18" s="586" t="s">
        <v>12</v>
      </c>
      <c r="B18" s="587" t="s">
        <v>324</v>
      </c>
      <c r="C18" s="588">
        <f>+C7+C9+C10+C12+C13+C14+C15+C16+C17</f>
        <v>33547</v>
      </c>
      <c r="D18" s="588">
        <f>+D7+D9+D10+D12+D13+D14+D15+D16+D17</f>
        <v>71528</v>
      </c>
      <c r="E18" s="588">
        <f>+E7+E9+E10+E12+E13+E14+E15+E16+E17</f>
        <v>71528</v>
      </c>
      <c r="F18" s="587" t="s">
        <v>325</v>
      </c>
      <c r="G18" s="589">
        <f>+G7+G9+G11+G12+G13+G14+G15+G16+G17</f>
        <v>34150</v>
      </c>
      <c r="H18" s="589">
        <f>+H7+H9+H11+H12+H13+H14+H15+H16+H17</f>
        <v>68678</v>
      </c>
      <c r="I18" s="590">
        <f>+I7+I9+I11+I12+I13+I14+I15+I16+I17</f>
        <v>65258</v>
      </c>
      <c r="J18" s="139"/>
      <c r="K18" s="139"/>
    </row>
    <row r="19" spans="1:11" ht="31.5" customHeight="1">
      <c r="A19" s="563" t="s">
        <v>13</v>
      </c>
      <c r="B19" s="608" t="s">
        <v>326</v>
      </c>
      <c r="C19" s="609">
        <f>+C20+C21+C22+C23+C24</f>
        <v>0</v>
      </c>
      <c r="D19" s="609">
        <f>+D20+D21+D22+D23+D24</f>
        <v>0</v>
      </c>
      <c r="E19" s="609">
        <f>+E20+E21+E22+E23+E24</f>
        <v>0</v>
      </c>
      <c r="F19" s="571" t="s">
        <v>99</v>
      </c>
      <c r="G19" s="567"/>
      <c r="H19" s="565"/>
      <c r="I19" s="610"/>
      <c r="J19" s="139"/>
      <c r="K19" s="139"/>
    </row>
    <row r="20" spans="1:11" ht="18" customHeight="1">
      <c r="A20" s="570" t="s">
        <v>14</v>
      </c>
      <c r="B20" s="611" t="s">
        <v>327</v>
      </c>
      <c r="C20" s="572"/>
      <c r="D20" s="572"/>
      <c r="E20" s="572"/>
      <c r="F20" s="571" t="s">
        <v>102</v>
      </c>
      <c r="G20" s="574"/>
      <c r="H20" s="572">
        <v>9331</v>
      </c>
      <c r="I20" s="578">
        <v>9331</v>
      </c>
      <c r="J20" s="140"/>
      <c r="K20" s="140"/>
    </row>
    <row r="21" spans="1:11" ht="18" customHeight="1">
      <c r="A21" s="563" t="s">
        <v>15</v>
      </c>
      <c r="B21" s="611" t="s">
        <v>328</v>
      </c>
      <c r="C21" s="572"/>
      <c r="D21" s="572"/>
      <c r="E21" s="572"/>
      <c r="F21" s="571" t="s">
        <v>72</v>
      </c>
      <c r="G21" s="574"/>
      <c r="H21" s="572"/>
      <c r="I21" s="578"/>
      <c r="J21" s="141"/>
      <c r="K21" s="141"/>
    </row>
    <row r="22" spans="1:11" ht="18" customHeight="1">
      <c r="A22" s="570" t="s">
        <v>16</v>
      </c>
      <c r="B22" s="611" t="s">
        <v>329</v>
      </c>
      <c r="C22" s="572"/>
      <c r="D22" s="572"/>
      <c r="E22" s="572"/>
      <c r="F22" s="571" t="s">
        <v>73</v>
      </c>
      <c r="G22" s="574"/>
      <c r="H22" s="572"/>
      <c r="I22" s="578"/>
      <c r="J22" s="141"/>
      <c r="K22" s="141"/>
    </row>
    <row r="23" spans="1:11" ht="18" customHeight="1">
      <c r="A23" s="563" t="s">
        <v>17</v>
      </c>
      <c r="B23" s="611" t="s">
        <v>330</v>
      </c>
      <c r="C23" s="572"/>
      <c r="D23" s="572"/>
      <c r="E23" s="572"/>
      <c r="F23" s="592" t="s">
        <v>306</v>
      </c>
      <c r="G23" s="574"/>
      <c r="H23" s="572"/>
      <c r="I23" s="578"/>
      <c r="J23" s="141"/>
      <c r="K23" s="141"/>
    </row>
    <row r="24" spans="1:11" ht="31.5" customHeight="1">
      <c r="A24" s="570" t="s">
        <v>18</v>
      </c>
      <c r="B24" s="612" t="s">
        <v>331</v>
      </c>
      <c r="C24" s="572"/>
      <c r="D24" s="572"/>
      <c r="E24" s="572"/>
      <c r="F24" s="571" t="s">
        <v>103</v>
      </c>
      <c r="G24" s="574"/>
      <c r="H24" s="572"/>
      <c r="I24" s="578"/>
      <c r="J24" s="141"/>
      <c r="K24" s="141"/>
    </row>
    <row r="25" spans="1:11" ht="33.75" customHeight="1">
      <c r="A25" s="563" t="s">
        <v>19</v>
      </c>
      <c r="B25" s="613" t="s">
        <v>332</v>
      </c>
      <c r="C25" s="598">
        <f>+C26+C27+C28+C29+C30</f>
        <v>0</v>
      </c>
      <c r="D25" s="598">
        <f>+D26+D27+D28+D29+D30</f>
        <v>9331</v>
      </c>
      <c r="E25" s="598">
        <f>+E26+E27+E28+E29+E30</f>
        <v>9331</v>
      </c>
      <c r="F25" s="564" t="s">
        <v>101</v>
      </c>
      <c r="G25" s="574"/>
      <c r="H25" s="572"/>
      <c r="I25" s="578"/>
      <c r="J25" s="141"/>
      <c r="K25" s="141"/>
    </row>
    <row r="26" spans="1:11" ht="18" customHeight="1">
      <c r="A26" s="570" t="s">
        <v>20</v>
      </c>
      <c r="B26" s="612" t="s">
        <v>333</v>
      </c>
      <c r="C26" s="572"/>
      <c r="D26" s="572"/>
      <c r="E26" s="572"/>
      <c r="F26" s="564" t="s">
        <v>334</v>
      </c>
      <c r="G26" s="574"/>
      <c r="H26" s="572"/>
      <c r="I26" s="578"/>
      <c r="J26" s="141"/>
      <c r="K26" s="141"/>
    </row>
    <row r="27" spans="1:11" ht="18" customHeight="1">
      <c r="A27" s="563" t="s">
        <v>21</v>
      </c>
      <c r="B27" s="612" t="s">
        <v>335</v>
      </c>
      <c r="C27" s="572"/>
      <c r="D27" s="572">
        <f>'1.számú melléklet'!D64</f>
        <v>0</v>
      </c>
      <c r="E27" s="572">
        <f>'1.számú melléklet'!E64</f>
        <v>0</v>
      </c>
      <c r="F27" s="614" t="s">
        <v>30</v>
      </c>
      <c r="G27" s="574"/>
      <c r="H27" s="572"/>
      <c r="I27" s="578"/>
      <c r="J27" s="141"/>
      <c r="K27" s="141"/>
    </row>
    <row r="28" spans="1:11" ht="18" customHeight="1">
      <c r="A28" s="570" t="s">
        <v>22</v>
      </c>
      <c r="B28" s="611" t="s">
        <v>336</v>
      </c>
      <c r="C28" s="572"/>
      <c r="D28" s="572">
        <v>9331</v>
      </c>
      <c r="E28" s="572">
        <v>9331</v>
      </c>
      <c r="F28" s="614"/>
      <c r="G28" s="574"/>
      <c r="H28" s="572"/>
      <c r="I28" s="578"/>
      <c r="J28" s="141"/>
      <c r="K28" s="141"/>
    </row>
    <row r="29" spans="1:11" ht="18" customHeight="1">
      <c r="A29" s="563" t="s">
        <v>23</v>
      </c>
      <c r="B29" s="615" t="s">
        <v>337</v>
      </c>
      <c r="C29" s="572"/>
      <c r="D29" s="572"/>
      <c r="E29" s="572"/>
      <c r="F29" s="579"/>
      <c r="G29" s="574"/>
      <c r="H29" s="572"/>
      <c r="I29" s="578"/>
      <c r="J29" s="140"/>
      <c r="K29" s="140"/>
    </row>
    <row r="30" spans="1:11" ht="18" customHeight="1" thickBot="1">
      <c r="A30" s="570" t="s">
        <v>24</v>
      </c>
      <c r="B30" s="616" t="s">
        <v>338</v>
      </c>
      <c r="C30" s="572"/>
      <c r="D30" s="572"/>
      <c r="E30" s="572"/>
      <c r="F30" s="614"/>
      <c r="G30" s="574"/>
      <c r="H30" s="572"/>
      <c r="I30" s="578"/>
      <c r="J30" s="142"/>
      <c r="K30" s="142"/>
    </row>
    <row r="31" spans="1:11" ht="42" customHeight="1" thickBot="1">
      <c r="A31" s="586" t="s">
        <v>25</v>
      </c>
      <c r="B31" s="587" t="s">
        <v>339</v>
      </c>
      <c r="C31" s="588">
        <f>+C19+C25</f>
        <v>0</v>
      </c>
      <c r="D31" s="588">
        <f>+D19+D25</f>
        <v>9331</v>
      </c>
      <c r="E31" s="588">
        <f>+E19+E25</f>
        <v>9331</v>
      </c>
      <c r="F31" s="587" t="s">
        <v>676</v>
      </c>
      <c r="G31" s="589">
        <f>SUM(G19:G30)</f>
        <v>0</v>
      </c>
      <c r="H31" s="589">
        <f>SUM(H19:H30)</f>
        <v>9331</v>
      </c>
      <c r="I31" s="590">
        <f>SUM(I19:I30)</f>
        <v>9331</v>
      </c>
      <c r="J31" s="142"/>
      <c r="K31" s="142"/>
    </row>
    <row r="32" spans="1:11" ht="18" customHeight="1" thickBot="1">
      <c r="A32" s="586" t="s">
        <v>26</v>
      </c>
      <c r="B32" s="587" t="s">
        <v>341</v>
      </c>
      <c r="C32" s="601">
        <f>+C18+C31</f>
        <v>33547</v>
      </c>
      <c r="D32" s="588">
        <f>+D18+D31</f>
        <v>80859</v>
      </c>
      <c r="E32" s="601">
        <f>+E18+E31</f>
        <v>80859</v>
      </c>
      <c r="F32" s="587" t="s">
        <v>342</v>
      </c>
      <c r="G32" s="601">
        <f>+G18+G31</f>
        <v>34150</v>
      </c>
      <c r="H32" s="588">
        <f>+H18+H31</f>
        <v>78009</v>
      </c>
      <c r="I32" s="617">
        <f>+I18+I31</f>
        <v>74589</v>
      </c>
      <c r="J32" s="142"/>
      <c r="K32" s="142"/>
    </row>
    <row r="33" spans="1:9" s="124" customFormat="1" ht="18" customHeight="1" thickBot="1">
      <c r="A33" s="586" t="s">
        <v>27</v>
      </c>
      <c r="B33" s="587" t="s">
        <v>76</v>
      </c>
      <c r="C33" s="601">
        <f>IF(C18-G18&lt;0,G18-C18,"-")</f>
        <v>603</v>
      </c>
      <c r="D33" s="588" t="str">
        <f>IF(D18-H18&lt;0,H18-D18,"-")</f>
        <v>-</v>
      </c>
      <c r="E33" s="617" t="str">
        <f>IF(E18-I18&lt;0,I18-E18,"-")</f>
        <v>-</v>
      </c>
      <c r="F33" s="587" t="s">
        <v>77</v>
      </c>
      <c r="G33" s="601" t="str">
        <f>IF(C32-G32&gt;0,C32-G32,"-")</f>
        <v>-</v>
      </c>
      <c r="H33" s="601">
        <f>IF(D32-H32&gt;0,D32-H32,"-")</f>
        <v>2850</v>
      </c>
      <c r="I33" s="601">
        <f>IF(E32-I32&gt;0,E32-I32,"-")</f>
        <v>6270</v>
      </c>
    </row>
    <row r="34" spans="1:9" ht="18" customHeight="1" thickBot="1">
      <c r="A34" s="586" t="s">
        <v>343</v>
      </c>
      <c r="B34" s="587" t="s">
        <v>314</v>
      </c>
      <c r="C34" s="601">
        <f>IF(C18+C19-G32&lt;0,G32-(C18+C19),"-")</f>
        <v>603</v>
      </c>
      <c r="D34" s="588">
        <f>IF(D18+D19-H32&lt;0,H32-(D18+D19),"-")</f>
        <v>6481</v>
      </c>
      <c r="E34" s="601">
        <f>IF(E18+E19-I32&lt;0,I32-(E18+E19),"-")</f>
        <v>3061</v>
      </c>
      <c r="F34" s="587" t="s">
        <v>315</v>
      </c>
      <c r="G34" s="601" t="str">
        <f>IF(C18+C19-G32&gt;0,C18+C19-G32,"-")</f>
        <v>-</v>
      </c>
      <c r="H34" s="588" t="str">
        <f>IF(D18+D19-H32&gt;0,D18+D19-H32,"-")</f>
        <v>-</v>
      </c>
      <c r="I34" s="61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24"/>
      <c r="B39" s="123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s="10" customFormat="1" ht="12" customHeight="1">
      <c r="A40" s="124"/>
      <c r="B40" s="123"/>
      <c r="C40" s="124"/>
      <c r="D40" s="124"/>
      <c r="E40" s="124"/>
      <c r="F40" s="124"/>
      <c r="G40" s="124"/>
      <c r="H40" s="124"/>
      <c r="I40" s="124"/>
      <c r="J40" s="124"/>
      <c r="K40" s="12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24" customFormat="1" ht="12.75" customHeight="1">
      <c r="B50" s="123"/>
      <c r="L50" s="9"/>
      <c r="M50" s="9"/>
      <c r="N50" s="9"/>
      <c r="O50" s="9"/>
      <c r="P50" s="9"/>
      <c r="Q50" s="9"/>
    </row>
    <row r="51" spans="2:17" s="124" customFormat="1" ht="15.75" customHeight="1">
      <c r="B51" s="123"/>
      <c r="L51" s="9"/>
      <c r="M51" s="9"/>
      <c r="N51" s="9"/>
      <c r="O51" s="9"/>
      <c r="P51" s="9"/>
      <c r="Q51" s="9"/>
    </row>
    <row r="52" spans="2:17" s="124" customFormat="1" ht="12.75" customHeight="1">
      <c r="B52" s="123"/>
      <c r="L52" s="9"/>
      <c r="M52" s="9"/>
      <c r="N52" s="9"/>
      <c r="O52" s="9"/>
      <c r="P52" s="9"/>
      <c r="Q52" s="9"/>
    </row>
    <row r="53" spans="2:17" s="124" customFormat="1" ht="12.75" customHeight="1">
      <c r="B53" s="123"/>
      <c r="L53" s="9"/>
      <c r="M53" s="9"/>
      <c r="N53" s="9"/>
      <c r="O53" s="9"/>
      <c r="P53" s="9"/>
      <c r="Q53" s="9"/>
    </row>
    <row r="54" spans="2:17" s="124" customFormat="1" ht="12.75" customHeight="1">
      <c r="B54" s="123"/>
      <c r="L54" s="9"/>
      <c r="M54" s="9"/>
      <c r="N54" s="9"/>
      <c r="O54" s="9"/>
      <c r="P54" s="9"/>
      <c r="Q54" s="9"/>
    </row>
    <row r="55" spans="2:17" s="124" customFormat="1" ht="12.75" customHeight="1">
      <c r="B55" s="123"/>
      <c r="L55" s="9"/>
      <c r="M55" s="9"/>
      <c r="N55" s="9"/>
      <c r="O55" s="9"/>
      <c r="P55" s="9"/>
      <c r="Q55" s="9"/>
    </row>
    <row r="56" spans="2:17" s="124" customFormat="1" ht="12.75" customHeight="1">
      <c r="B56" s="123"/>
      <c r="L56" s="9"/>
      <c r="M56" s="9"/>
      <c r="N56" s="9"/>
      <c r="O56" s="9"/>
      <c r="P56" s="9"/>
      <c r="Q56" s="9"/>
    </row>
    <row r="58" spans="2:17" s="124" customFormat="1" ht="12.75" customHeight="1">
      <c r="B58" s="123"/>
      <c r="L58" s="9"/>
      <c r="M58" s="9"/>
      <c r="N58" s="9"/>
      <c r="O58" s="9"/>
      <c r="P58" s="9"/>
      <c r="Q58" s="9"/>
    </row>
    <row r="59" spans="2:17" s="124" customFormat="1" ht="12.75" customHeight="1">
      <c r="B59" s="123"/>
      <c r="L59" s="9"/>
      <c r="M59" s="9"/>
      <c r="N59" s="9"/>
      <c r="O59" s="9"/>
      <c r="P59" s="9"/>
      <c r="Q59" s="9"/>
    </row>
    <row r="60" spans="2:17" s="124" customFormat="1" ht="12.75" customHeight="1">
      <c r="B60" s="123"/>
      <c r="L60" s="9"/>
      <c r="M60" s="9"/>
      <c r="N60" s="9"/>
      <c r="O60" s="9"/>
      <c r="P60" s="9"/>
      <c r="Q60" s="9"/>
    </row>
    <row r="61" spans="2:17" s="124" customFormat="1" ht="12.75" customHeight="1">
      <c r="B61" s="123"/>
      <c r="L61" s="9"/>
      <c r="M61" s="9"/>
      <c r="N61" s="9"/>
      <c r="O61" s="9"/>
      <c r="P61" s="9"/>
      <c r="Q61" s="9"/>
    </row>
    <row r="62" spans="2:17" s="124" customFormat="1" ht="15.75" customHeight="1">
      <c r="B62" s="123"/>
      <c r="L62" s="9"/>
      <c r="M62" s="9"/>
      <c r="N62" s="9"/>
      <c r="O62" s="9"/>
      <c r="P62" s="9"/>
      <c r="Q62" s="9"/>
    </row>
    <row r="63" spans="2:17" s="124" customFormat="1" ht="18" customHeight="1">
      <c r="B63" s="123"/>
      <c r="L63" s="9"/>
      <c r="M63" s="9"/>
      <c r="N63" s="9"/>
      <c r="O63" s="9"/>
      <c r="P63" s="9"/>
      <c r="Q63" s="9"/>
    </row>
    <row r="64" spans="2:17" s="124" customFormat="1" ht="18" customHeight="1">
      <c r="B64" s="123"/>
      <c r="L64" s="9"/>
      <c r="M64" s="9"/>
      <c r="N64" s="9"/>
      <c r="O64" s="9"/>
      <c r="P64" s="9"/>
      <c r="Q64" s="9"/>
    </row>
    <row r="65" spans="2:17" s="124" customFormat="1" ht="18" customHeight="1">
      <c r="B65" s="12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 számú melléklet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C7">
      <selection activeCell="G8" sqref="G8"/>
    </sheetView>
  </sheetViews>
  <sheetFormatPr defaultColWidth="9.375" defaultRowHeight="12.75"/>
  <cols>
    <col min="1" max="1" width="6.75390625" style="124" customWidth="1"/>
    <col min="2" max="2" width="55.125" style="123" customWidth="1"/>
    <col min="3" max="5" width="16.375" style="124" customWidth="1"/>
    <col min="6" max="6" width="55.125" style="124" customWidth="1"/>
    <col min="7" max="11" width="16.375" style="124" customWidth="1"/>
    <col min="12" max="16384" width="9.375" style="9" customWidth="1"/>
  </cols>
  <sheetData>
    <row r="1" spans="1:11" ht="39.75" customHeight="1">
      <c r="A1" s="692" t="s">
        <v>667</v>
      </c>
      <c r="B1" s="692"/>
      <c r="C1" s="692"/>
      <c r="D1" s="692"/>
      <c r="E1" s="692"/>
      <c r="F1" s="692"/>
      <c r="G1" s="692"/>
      <c r="H1" s="692"/>
      <c r="I1" s="692"/>
      <c r="J1" s="126"/>
      <c r="K1" s="126"/>
    </row>
    <row r="2" spans="6:11" ht="14.25" thickBot="1">
      <c r="F2" s="702" t="s">
        <v>35</v>
      </c>
      <c r="G2" s="702"/>
      <c r="H2" s="702"/>
      <c r="I2" s="702"/>
      <c r="J2" s="127"/>
      <c r="K2" s="127"/>
    </row>
    <row r="3" spans="1:13" ht="18" customHeight="1" thickBot="1">
      <c r="A3" s="693" t="s">
        <v>38</v>
      </c>
      <c r="B3" s="128" t="s">
        <v>31</v>
      </c>
      <c r="C3" s="129"/>
      <c r="D3" s="134"/>
      <c r="E3" s="134"/>
      <c r="F3" s="703" t="s">
        <v>32</v>
      </c>
      <c r="G3" s="700"/>
      <c r="H3" s="700"/>
      <c r="I3" s="701"/>
      <c r="J3" s="136"/>
      <c r="K3" s="136"/>
      <c r="L3" s="136"/>
      <c r="M3" s="136"/>
    </row>
    <row r="4" spans="1:13" ht="18" customHeight="1">
      <c r="A4" s="694"/>
      <c r="B4" s="697" t="s">
        <v>36</v>
      </c>
      <c r="C4" s="704" t="s">
        <v>690</v>
      </c>
      <c r="D4" s="705"/>
      <c r="E4" s="706"/>
      <c r="F4" s="144"/>
      <c r="G4" s="704" t="s">
        <v>690</v>
      </c>
      <c r="H4" s="705"/>
      <c r="I4" s="706"/>
      <c r="J4" s="136"/>
      <c r="K4" s="136"/>
      <c r="L4" s="136"/>
      <c r="M4" s="136"/>
    </row>
    <row r="5" spans="1:13" s="10" customFormat="1" ht="35.25" customHeight="1" thickBot="1">
      <c r="A5" s="695"/>
      <c r="B5" s="698"/>
      <c r="C5" s="145" t="s">
        <v>112</v>
      </c>
      <c r="D5" s="146" t="s">
        <v>113</v>
      </c>
      <c r="E5" s="147" t="s">
        <v>349</v>
      </c>
      <c r="F5" s="148" t="s">
        <v>36</v>
      </c>
      <c r="G5" s="145" t="s">
        <v>112</v>
      </c>
      <c r="H5" s="146" t="s">
        <v>113</v>
      </c>
      <c r="I5" s="149" t="s">
        <v>349</v>
      </c>
      <c r="J5" s="137"/>
      <c r="K5" s="137"/>
      <c r="L5" s="137"/>
      <c r="M5" s="137"/>
    </row>
    <row r="6" spans="1:11" s="10" customFormat="1" ht="19.5" customHeight="1" thickBot="1">
      <c r="A6" s="130">
        <v>1</v>
      </c>
      <c r="B6" s="131">
        <v>2</v>
      </c>
      <c r="C6" s="132" t="s">
        <v>3</v>
      </c>
      <c r="D6" s="132" t="s">
        <v>4</v>
      </c>
      <c r="E6" s="133" t="s">
        <v>5</v>
      </c>
      <c r="F6" s="135" t="s">
        <v>6</v>
      </c>
      <c r="G6" s="143" t="s">
        <v>7</v>
      </c>
      <c r="H6" s="132" t="s">
        <v>8</v>
      </c>
      <c r="I6" s="150" t="s">
        <v>9</v>
      </c>
      <c r="J6" s="137"/>
      <c r="K6" s="137"/>
    </row>
    <row r="7" spans="1:11" s="11" customFormat="1" ht="37.5" customHeight="1">
      <c r="A7" s="563" t="s">
        <v>1</v>
      </c>
      <c r="B7" s="564" t="s">
        <v>316</v>
      </c>
      <c r="C7" s="565">
        <v>33547</v>
      </c>
      <c r="D7" s="565">
        <v>70914</v>
      </c>
      <c r="E7" s="565">
        <v>70914</v>
      </c>
      <c r="F7" s="564" t="s">
        <v>249</v>
      </c>
      <c r="G7" s="567">
        <v>33548</v>
      </c>
      <c r="H7" s="565">
        <v>64078</v>
      </c>
      <c r="I7" s="606">
        <v>60658</v>
      </c>
      <c r="J7" s="138"/>
      <c r="K7" s="138"/>
    </row>
    <row r="8" spans="1:11" ht="18" customHeight="1">
      <c r="A8" s="570" t="s">
        <v>2</v>
      </c>
      <c r="B8" s="571" t="s">
        <v>317</v>
      </c>
      <c r="C8" s="572"/>
      <c r="D8" s="572">
        <v>7840</v>
      </c>
      <c r="E8" s="572">
        <v>7840</v>
      </c>
      <c r="F8" s="571" t="s">
        <v>318</v>
      </c>
      <c r="G8" s="574"/>
      <c r="H8" s="572">
        <v>7840</v>
      </c>
      <c r="I8" s="578">
        <v>7840</v>
      </c>
      <c r="J8" s="139"/>
      <c r="K8" s="139"/>
    </row>
    <row r="9" spans="1:11" ht="18" customHeight="1">
      <c r="A9" s="570" t="s">
        <v>3</v>
      </c>
      <c r="B9" s="571" t="s">
        <v>319</v>
      </c>
      <c r="C9" s="572"/>
      <c r="D9" s="572">
        <v>614</v>
      </c>
      <c r="E9" s="572">
        <v>614</v>
      </c>
      <c r="F9" s="571" t="s">
        <v>96</v>
      </c>
      <c r="G9" s="574"/>
      <c r="H9" s="572">
        <f>'1.számú melléklet'!D112</f>
        <v>4200</v>
      </c>
      <c r="I9" s="575">
        <f>'1.számú melléklet'!E112</f>
        <v>4200</v>
      </c>
      <c r="J9" s="139"/>
      <c r="K9" s="139"/>
    </row>
    <row r="10" spans="1:11" ht="18" customHeight="1">
      <c r="A10" s="570" t="s">
        <v>4</v>
      </c>
      <c r="B10" s="571" t="s">
        <v>320</v>
      </c>
      <c r="C10" s="572"/>
      <c r="D10" s="572">
        <f>'1.számú melléklet'!D59</f>
        <v>0</v>
      </c>
      <c r="E10" s="572">
        <f>'1.számú melléklet'!E59</f>
        <v>0</v>
      </c>
      <c r="F10" s="571" t="s">
        <v>321</v>
      </c>
      <c r="G10" s="574"/>
      <c r="H10" s="572"/>
      <c r="I10" s="578"/>
      <c r="J10" s="139"/>
      <c r="K10" s="139"/>
    </row>
    <row r="11" spans="1:11" ht="18" customHeight="1">
      <c r="A11" s="570" t="s">
        <v>5</v>
      </c>
      <c r="B11" s="571" t="s">
        <v>322</v>
      </c>
      <c r="C11" s="572"/>
      <c r="D11" s="572"/>
      <c r="E11" s="572"/>
      <c r="F11" s="571" t="s">
        <v>252</v>
      </c>
      <c r="G11" s="574">
        <v>500</v>
      </c>
      <c r="H11" s="574"/>
      <c r="I11" s="574"/>
      <c r="J11" s="360"/>
      <c r="K11" s="139"/>
    </row>
    <row r="12" spans="1:11" ht="18" customHeight="1">
      <c r="A12" s="570" t="s">
        <v>6</v>
      </c>
      <c r="B12" s="571" t="s">
        <v>323</v>
      </c>
      <c r="C12" s="574"/>
      <c r="D12" s="574"/>
      <c r="E12" s="574"/>
      <c r="F12" s="579"/>
      <c r="G12" s="574"/>
      <c r="H12" s="572"/>
      <c r="I12" s="578"/>
      <c r="J12" s="139"/>
      <c r="K12" s="139"/>
    </row>
    <row r="13" spans="1:11" ht="12" customHeight="1">
      <c r="A13" s="570" t="s">
        <v>7</v>
      </c>
      <c r="B13" s="579"/>
      <c r="C13" s="572"/>
      <c r="D13" s="572"/>
      <c r="E13" s="572"/>
      <c r="F13" s="579"/>
      <c r="G13" s="574"/>
      <c r="H13" s="572"/>
      <c r="I13" s="578"/>
      <c r="J13" s="139"/>
      <c r="K13" s="139"/>
    </row>
    <row r="14" spans="1:11" ht="12" customHeight="1">
      <c r="A14" s="570" t="s">
        <v>8</v>
      </c>
      <c r="B14" s="579"/>
      <c r="C14" s="572"/>
      <c r="D14" s="572"/>
      <c r="E14" s="572"/>
      <c r="F14" s="579"/>
      <c r="G14" s="574"/>
      <c r="H14" s="572"/>
      <c r="I14" s="578"/>
      <c r="J14" s="139"/>
      <c r="K14" s="139"/>
    </row>
    <row r="15" spans="1:11" ht="12" customHeight="1">
      <c r="A15" s="570" t="s">
        <v>9</v>
      </c>
      <c r="B15" s="579"/>
      <c r="C15" s="574"/>
      <c r="D15" s="574"/>
      <c r="E15" s="574"/>
      <c r="F15" s="579"/>
      <c r="G15" s="574"/>
      <c r="H15" s="572"/>
      <c r="I15" s="578"/>
      <c r="J15" s="139"/>
      <c r="K15" s="139"/>
    </row>
    <row r="16" spans="1:11" ht="9.75" customHeight="1">
      <c r="A16" s="570" t="s">
        <v>10</v>
      </c>
      <c r="B16" s="579"/>
      <c r="C16" s="574"/>
      <c r="D16" s="574"/>
      <c r="E16" s="574"/>
      <c r="F16" s="579"/>
      <c r="G16" s="574"/>
      <c r="H16" s="572"/>
      <c r="I16" s="578"/>
      <c r="J16" s="139"/>
      <c r="K16" s="139"/>
    </row>
    <row r="17" spans="1:11" ht="18" customHeight="1" thickBot="1">
      <c r="A17" s="591" t="s">
        <v>11</v>
      </c>
      <c r="B17" s="607"/>
      <c r="C17" s="594"/>
      <c r="D17" s="594"/>
      <c r="E17" s="594"/>
      <c r="F17" s="592" t="s">
        <v>30</v>
      </c>
      <c r="G17" s="594"/>
      <c r="H17" s="595"/>
      <c r="I17" s="596"/>
      <c r="J17" s="139"/>
      <c r="K17" s="139"/>
    </row>
    <row r="18" spans="1:11" ht="36.75" customHeight="1" thickBot="1">
      <c r="A18" s="586" t="s">
        <v>12</v>
      </c>
      <c r="B18" s="587" t="s">
        <v>324</v>
      </c>
      <c r="C18" s="588">
        <f>+C7+C9+C10+C12+C13+C14+C15+C16+C17</f>
        <v>33547</v>
      </c>
      <c r="D18" s="588">
        <f>+D7+D9+D10+D12+D13+D14+D15+D16+D17</f>
        <v>71528</v>
      </c>
      <c r="E18" s="588">
        <f>+E7+E9+E10+E12+E13+E14+E15+E16+E17</f>
        <v>71528</v>
      </c>
      <c r="F18" s="587" t="s">
        <v>325</v>
      </c>
      <c r="G18" s="589">
        <f>+G7+G9+G11+G12+G13+G14+G15+G16+G17</f>
        <v>34048</v>
      </c>
      <c r="H18" s="589">
        <f>+H7+H9+H11+H12+H13+H14+H15+H16+H17</f>
        <v>68278</v>
      </c>
      <c r="I18" s="590">
        <f>+I7+I9+I11+I12+I13+I14+I15+I16+I17</f>
        <v>64858</v>
      </c>
      <c r="J18" s="139"/>
      <c r="K18" s="139"/>
    </row>
    <row r="19" spans="1:11" ht="34.5" customHeight="1">
      <c r="A19" s="563" t="s">
        <v>13</v>
      </c>
      <c r="B19" s="608" t="s">
        <v>326</v>
      </c>
      <c r="C19" s="609">
        <f>+C20+C21+C22+C23+C24</f>
        <v>0</v>
      </c>
      <c r="D19" s="609">
        <f>+D20+D21+D22+D23+D24</f>
        <v>0</v>
      </c>
      <c r="E19" s="609">
        <f>+E20+E21+E22+E23+E24</f>
        <v>0</v>
      </c>
      <c r="F19" s="571" t="s">
        <v>99</v>
      </c>
      <c r="G19" s="567"/>
      <c r="H19" s="565"/>
      <c r="I19" s="610"/>
      <c r="J19" s="139"/>
      <c r="K19" s="139"/>
    </row>
    <row r="20" spans="1:11" ht="18" customHeight="1">
      <c r="A20" s="570" t="s">
        <v>14</v>
      </c>
      <c r="B20" s="611" t="s">
        <v>327</v>
      </c>
      <c r="C20" s="572"/>
      <c r="D20" s="572"/>
      <c r="E20" s="572"/>
      <c r="F20" s="571" t="s">
        <v>102</v>
      </c>
      <c r="G20" s="574">
        <v>0</v>
      </c>
      <c r="H20" s="572">
        <v>9331</v>
      </c>
      <c r="I20" s="578">
        <v>9331</v>
      </c>
      <c r="J20" s="140"/>
      <c r="K20" s="140"/>
    </row>
    <row r="21" spans="1:11" ht="18" customHeight="1">
      <c r="A21" s="563" t="s">
        <v>15</v>
      </c>
      <c r="B21" s="611" t="s">
        <v>328</v>
      </c>
      <c r="C21" s="572"/>
      <c r="D21" s="572"/>
      <c r="E21" s="572"/>
      <c r="F21" s="571" t="s">
        <v>72</v>
      </c>
      <c r="G21" s="574"/>
      <c r="H21" s="572"/>
      <c r="I21" s="578"/>
      <c r="J21" s="141"/>
      <c r="K21" s="141"/>
    </row>
    <row r="22" spans="1:11" ht="18" customHeight="1">
      <c r="A22" s="570" t="s">
        <v>16</v>
      </c>
      <c r="B22" s="611" t="s">
        <v>329</v>
      </c>
      <c r="C22" s="572"/>
      <c r="D22" s="572"/>
      <c r="E22" s="572"/>
      <c r="F22" s="571" t="s">
        <v>73</v>
      </c>
      <c r="G22" s="574"/>
      <c r="H22" s="572"/>
      <c r="I22" s="578"/>
      <c r="J22" s="141"/>
      <c r="K22" s="141"/>
    </row>
    <row r="23" spans="1:11" ht="18" customHeight="1">
      <c r="A23" s="563" t="s">
        <v>17</v>
      </c>
      <c r="B23" s="611" t="s">
        <v>330</v>
      </c>
      <c r="C23" s="572"/>
      <c r="D23" s="572"/>
      <c r="E23" s="572"/>
      <c r="F23" s="592" t="s">
        <v>306</v>
      </c>
      <c r="G23" s="574"/>
      <c r="H23" s="572"/>
      <c r="I23" s="578"/>
      <c r="J23" s="141"/>
      <c r="K23" s="141"/>
    </row>
    <row r="24" spans="1:11" ht="18" customHeight="1">
      <c r="A24" s="570" t="s">
        <v>18</v>
      </c>
      <c r="B24" s="612" t="s">
        <v>331</v>
      </c>
      <c r="C24" s="572"/>
      <c r="D24" s="572"/>
      <c r="E24" s="572"/>
      <c r="F24" s="571" t="s">
        <v>103</v>
      </c>
      <c r="G24" s="574"/>
      <c r="H24" s="572"/>
      <c r="I24" s="578"/>
      <c r="J24" s="141"/>
      <c r="K24" s="141"/>
    </row>
    <row r="25" spans="1:11" ht="35.25" customHeight="1">
      <c r="A25" s="563" t="s">
        <v>19</v>
      </c>
      <c r="B25" s="613" t="s">
        <v>332</v>
      </c>
      <c r="C25" s="598">
        <f>+C26+C27+C28+C29+C30</f>
        <v>0</v>
      </c>
      <c r="D25" s="598">
        <f>+D26+D27+D28+D29+D30</f>
        <v>9331</v>
      </c>
      <c r="E25" s="598">
        <f>+E26+E27+E28+E29+E30</f>
        <v>9331</v>
      </c>
      <c r="F25" s="564" t="s">
        <v>101</v>
      </c>
      <c r="G25" s="574"/>
      <c r="H25" s="572"/>
      <c r="I25" s="578"/>
      <c r="J25" s="141"/>
      <c r="K25" s="141"/>
    </row>
    <row r="26" spans="1:11" ht="18" customHeight="1">
      <c r="A26" s="570" t="s">
        <v>20</v>
      </c>
      <c r="B26" s="612" t="s">
        <v>333</v>
      </c>
      <c r="C26" s="572"/>
      <c r="D26" s="572"/>
      <c r="E26" s="572"/>
      <c r="F26" s="564" t="s">
        <v>334</v>
      </c>
      <c r="G26" s="574"/>
      <c r="H26" s="572"/>
      <c r="I26" s="578"/>
      <c r="J26" s="141"/>
      <c r="K26" s="141"/>
    </row>
    <row r="27" spans="1:11" ht="18" customHeight="1">
      <c r="A27" s="563" t="s">
        <v>21</v>
      </c>
      <c r="B27" s="612" t="s">
        <v>335</v>
      </c>
      <c r="C27" s="572"/>
      <c r="D27" s="572">
        <f>'1.számú melléklet'!D64</f>
        <v>0</v>
      </c>
      <c r="E27" s="572">
        <f>'1.számú melléklet'!E64</f>
        <v>0</v>
      </c>
      <c r="F27" s="614" t="s">
        <v>30</v>
      </c>
      <c r="G27" s="574"/>
      <c r="H27" s="572"/>
      <c r="I27" s="578"/>
      <c r="J27" s="141"/>
      <c r="K27" s="141"/>
    </row>
    <row r="28" spans="1:11" ht="18" customHeight="1">
      <c r="A28" s="570" t="s">
        <v>22</v>
      </c>
      <c r="B28" s="611" t="s">
        <v>336</v>
      </c>
      <c r="C28" s="572"/>
      <c r="D28" s="572">
        <v>9331</v>
      </c>
      <c r="E28" s="572">
        <v>9331</v>
      </c>
      <c r="F28" s="614"/>
      <c r="G28" s="574"/>
      <c r="H28" s="572"/>
      <c r="I28" s="578"/>
      <c r="J28" s="141"/>
      <c r="K28" s="141"/>
    </row>
    <row r="29" spans="1:11" ht="18" customHeight="1">
      <c r="A29" s="563" t="s">
        <v>23</v>
      </c>
      <c r="B29" s="615" t="s">
        <v>337</v>
      </c>
      <c r="C29" s="572"/>
      <c r="D29" s="572"/>
      <c r="E29" s="572"/>
      <c r="F29" s="579"/>
      <c r="G29" s="574"/>
      <c r="H29" s="572"/>
      <c r="I29" s="578"/>
      <c r="J29" s="140"/>
      <c r="K29" s="140"/>
    </row>
    <row r="30" spans="1:11" ht="18" customHeight="1" thickBot="1">
      <c r="A30" s="570" t="s">
        <v>24</v>
      </c>
      <c r="B30" s="616" t="s">
        <v>338</v>
      </c>
      <c r="C30" s="572"/>
      <c r="D30" s="572"/>
      <c r="E30" s="572"/>
      <c r="F30" s="614"/>
      <c r="G30" s="574"/>
      <c r="H30" s="572"/>
      <c r="I30" s="578"/>
      <c r="J30" s="142"/>
      <c r="K30" s="142"/>
    </row>
    <row r="31" spans="1:11" ht="34.5" customHeight="1" thickBot="1">
      <c r="A31" s="586" t="s">
        <v>25</v>
      </c>
      <c r="B31" s="587" t="s">
        <v>339</v>
      </c>
      <c r="C31" s="588">
        <f>+C19+C25</f>
        <v>0</v>
      </c>
      <c r="D31" s="588">
        <f>+D19+D25</f>
        <v>9331</v>
      </c>
      <c r="E31" s="588">
        <f>+E19+E25</f>
        <v>9331</v>
      </c>
      <c r="F31" s="587" t="s">
        <v>340</v>
      </c>
      <c r="G31" s="589">
        <f>SUM(G19:G30)</f>
        <v>0</v>
      </c>
      <c r="H31" s="589">
        <f>SUM(H19:H30)</f>
        <v>9331</v>
      </c>
      <c r="I31" s="590">
        <f>SUM(I19:I30)</f>
        <v>9331</v>
      </c>
      <c r="J31" s="142"/>
      <c r="K31" s="142"/>
    </row>
    <row r="32" spans="1:11" ht="18" customHeight="1" thickBot="1">
      <c r="A32" s="586" t="s">
        <v>26</v>
      </c>
      <c r="B32" s="587" t="s">
        <v>341</v>
      </c>
      <c r="C32" s="601">
        <f>+C18+C31</f>
        <v>33547</v>
      </c>
      <c r="D32" s="588">
        <f>+D18+D31</f>
        <v>80859</v>
      </c>
      <c r="E32" s="601">
        <f>+E18+E31</f>
        <v>80859</v>
      </c>
      <c r="F32" s="587" t="s">
        <v>342</v>
      </c>
      <c r="G32" s="601">
        <f>+G18+G31</f>
        <v>34048</v>
      </c>
      <c r="H32" s="588">
        <f>+H18+H31</f>
        <v>77609</v>
      </c>
      <c r="I32" s="617">
        <f>+I18+I31</f>
        <v>74189</v>
      </c>
      <c r="J32" s="142"/>
      <c r="K32" s="142"/>
    </row>
    <row r="33" spans="1:10" s="124" customFormat="1" ht="18" customHeight="1" thickBot="1">
      <c r="A33" s="586" t="s">
        <v>27</v>
      </c>
      <c r="B33" s="587" t="s">
        <v>76</v>
      </c>
      <c r="C33" s="601">
        <f>IF(C32-G32&lt;0,G32-C32,"-")</f>
        <v>501</v>
      </c>
      <c r="D33" s="589" t="str">
        <f>IF(D32-H32&lt;0,H32-D32,"-")</f>
        <v>-</v>
      </c>
      <c r="E33" s="590" t="str">
        <f>IF(E32-I32&lt;0,I32-E32,"-")</f>
        <v>-</v>
      </c>
      <c r="F33" s="587" t="s">
        <v>77</v>
      </c>
      <c r="G33" s="601" t="str">
        <f>IF(C32-G32&gt;0,C32-G32,"-")</f>
        <v>-</v>
      </c>
      <c r="H33" s="589">
        <f>IF(D32-H32&gt;0,D32-H32,"-")</f>
        <v>3250</v>
      </c>
      <c r="I33" s="590">
        <f>IF(E32-I32&gt;0,E32-I32,"-")</f>
        <v>6670</v>
      </c>
      <c r="J33" s="361"/>
    </row>
    <row r="34" spans="1:9" ht="18" customHeight="1" thickBot="1">
      <c r="A34" s="586" t="s">
        <v>343</v>
      </c>
      <c r="B34" s="587" t="s">
        <v>314</v>
      </c>
      <c r="C34" s="601">
        <f>IF(C18+C19-G32&lt;0,G32-(C18+C19),"-")</f>
        <v>501</v>
      </c>
      <c r="D34" s="588">
        <f>IF(D18+D19-H32&lt;0,H32-(D18+D19),"-")</f>
        <v>6081</v>
      </c>
      <c r="E34" s="601">
        <f>IF(E18+E19-I32&lt;0,I32-(E18+E19),"-")</f>
        <v>2661</v>
      </c>
      <c r="F34" s="587" t="s">
        <v>315</v>
      </c>
      <c r="G34" s="601" t="str">
        <f>IF(C18+C19-G32&gt;0,C18+C19-G32,"-")</f>
        <v>-</v>
      </c>
      <c r="H34" s="588" t="str">
        <f>IF(D18+D19-H32&gt;0,D18+D19-H32,"-")</f>
        <v>-</v>
      </c>
      <c r="I34" s="61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24"/>
      <c r="B39" s="123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s="10" customFormat="1" ht="12" customHeight="1">
      <c r="A40" s="124"/>
      <c r="B40" s="123"/>
      <c r="C40" s="124"/>
      <c r="D40" s="124"/>
      <c r="E40" s="124"/>
      <c r="F40" s="124"/>
      <c r="G40" s="124"/>
      <c r="H40" s="124"/>
      <c r="I40" s="124"/>
      <c r="J40" s="124"/>
      <c r="K40" s="12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24" customFormat="1" ht="12.75" customHeight="1">
      <c r="B50" s="123"/>
      <c r="L50" s="9"/>
      <c r="M50" s="9"/>
      <c r="N50" s="9"/>
      <c r="O50" s="9"/>
      <c r="P50" s="9"/>
      <c r="Q50" s="9"/>
    </row>
    <row r="51" spans="2:17" s="124" customFormat="1" ht="15.75" customHeight="1">
      <c r="B51" s="123"/>
      <c r="L51" s="9"/>
      <c r="M51" s="9"/>
      <c r="N51" s="9"/>
      <c r="O51" s="9"/>
      <c r="P51" s="9"/>
      <c r="Q51" s="9"/>
    </row>
    <row r="52" spans="2:17" s="124" customFormat="1" ht="12.75" customHeight="1">
      <c r="B52" s="123"/>
      <c r="L52" s="9"/>
      <c r="M52" s="9"/>
      <c r="N52" s="9"/>
      <c r="O52" s="9"/>
      <c r="P52" s="9"/>
      <c r="Q52" s="9"/>
    </row>
    <row r="53" spans="2:17" s="124" customFormat="1" ht="12.75" customHeight="1">
      <c r="B53" s="123"/>
      <c r="L53" s="9"/>
      <c r="M53" s="9"/>
      <c r="N53" s="9"/>
      <c r="O53" s="9"/>
      <c r="P53" s="9"/>
      <c r="Q53" s="9"/>
    </row>
    <row r="54" spans="2:17" s="124" customFormat="1" ht="12.75" customHeight="1">
      <c r="B54" s="123"/>
      <c r="L54" s="9"/>
      <c r="M54" s="9"/>
      <c r="N54" s="9"/>
      <c r="O54" s="9"/>
      <c r="P54" s="9"/>
      <c r="Q54" s="9"/>
    </row>
    <row r="55" spans="2:17" s="124" customFormat="1" ht="12.75" customHeight="1">
      <c r="B55" s="123"/>
      <c r="L55" s="9"/>
      <c r="M55" s="9"/>
      <c r="N55" s="9"/>
      <c r="O55" s="9"/>
      <c r="P55" s="9"/>
      <c r="Q55" s="9"/>
    </row>
    <row r="56" spans="2:17" s="124" customFormat="1" ht="12.75" customHeight="1">
      <c r="B56" s="123"/>
      <c r="L56" s="9"/>
      <c r="M56" s="9"/>
      <c r="N56" s="9"/>
      <c r="O56" s="9"/>
      <c r="P56" s="9"/>
      <c r="Q56" s="9"/>
    </row>
    <row r="58" spans="2:17" s="124" customFormat="1" ht="12.75" customHeight="1">
      <c r="B58" s="123"/>
      <c r="L58" s="9"/>
      <c r="M58" s="9"/>
      <c r="N58" s="9"/>
      <c r="O58" s="9"/>
      <c r="P58" s="9"/>
      <c r="Q58" s="9"/>
    </row>
    <row r="59" spans="2:17" s="124" customFormat="1" ht="12.75" customHeight="1">
      <c r="B59" s="123"/>
      <c r="L59" s="9"/>
      <c r="M59" s="9"/>
      <c r="N59" s="9"/>
      <c r="O59" s="9"/>
      <c r="P59" s="9"/>
      <c r="Q59" s="9"/>
    </row>
    <row r="60" spans="2:17" s="124" customFormat="1" ht="12.75" customHeight="1">
      <c r="B60" s="123"/>
      <c r="L60" s="9"/>
      <c r="M60" s="9"/>
      <c r="N60" s="9"/>
      <c r="O60" s="9"/>
      <c r="P60" s="9"/>
      <c r="Q60" s="9"/>
    </row>
    <row r="61" spans="2:17" s="124" customFormat="1" ht="12.75" customHeight="1">
      <c r="B61" s="123"/>
      <c r="L61" s="9"/>
      <c r="M61" s="9"/>
      <c r="N61" s="9"/>
      <c r="O61" s="9"/>
      <c r="P61" s="9"/>
      <c r="Q61" s="9"/>
    </row>
    <row r="62" spans="2:17" s="124" customFormat="1" ht="15.75" customHeight="1">
      <c r="B62" s="123"/>
      <c r="L62" s="9"/>
      <c r="M62" s="9"/>
      <c r="N62" s="9"/>
      <c r="O62" s="9"/>
      <c r="P62" s="9"/>
      <c r="Q62" s="9"/>
    </row>
    <row r="63" spans="2:17" s="124" customFormat="1" ht="18" customHeight="1">
      <c r="B63" s="123"/>
      <c r="L63" s="9"/>
      <c r="M63" s="9"/>
      <c r="N63" s="9"/>
      <c r="O63" s="9"/>
      <c r="P63" s="9"/>
      <c r="Q63" s="9"/>
    </row>
    <row r="64" spans="2:17" s="124" customFormat="1" ht="18" customHeight="1">
      <c r="B64" s="123"/>
      <c r="L64" s="9"/>
      <c r="M64" s="9"/>
      <c r="N64" s="9"/>
      <c r="O64" s="9"/>
      <c r="P64" s="9"/>
      <c r="Q64" s="9"/>
    </row>
    <row r="65" spans="2:17" s="124" customFormat="1" ht="18" customHeight="1">
      <c r="B65" s="12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2.2.1 számú melléklet</oddHead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B1">
      <selection activeCell="D12" sqref="D12"/>
    </sheetView>
  </sheetViews>
  <sheetFormatPr defaultColWidth="9.375" defaultRowHeight="12.75"/>
  <cols>
    <col min="1" max="1" width="6.75390625" style="124" customWidth="1"/>
    <col min="2" max="2" width="55.125" style="123" customWidth="1"/>
    <col min="3" max="5" width="16.375" style="124" customWidth="1"/>
    <col min="6" max="6" width="55.125" style="124" customWidth="1"/>
    <col min="7" max="11" width="16.375" style="124" customWidth="1"/>
    <col min="12" max="16384" width="9.375" style="9" customWidth="1"/>
  </cols>
  <sheetData>
    <row r="1" spans="1:11" ht="39.75" customHeight="1">
      <c r="A1" s="692" t="s">
        <v>664</v>
      </c>
      <c r="B1" s="692"/>
      <c r="C1" s="692"/>
      <c r="D1" s="692"/>
      <c r="E1" s="692"/>
      <c r="F1" s="692"/>
      <c r="G1" s="692"/>
      <c r="H1" s="692"/>
      <c r="I1" s="692"/>
      <c r="J1" s="126"/>
      <c r="K1" s="126"/>
    </row>
    <row r="2" spans="6:11" ht="14.25" thickBot="1">
      <c r="F2" s="702" t="s">
        <v>35</v>
      </c>
      <c r="G2" s="702"/>
      <c r="H2" s="702"/>
      <c r="I2" s="702"/>
      <c r="J2" s="127"/>
      <c r="K2" s="127"/>
    </row>
    <row r="3" spans="1:13" ht="18" customHeight="1" thickBot="1">
      <c r="A3" s="693" t="s">
        <v>38</v>
      </c>
      <c r="B3" s="128" t="s">
        <v>31</v>
      </c>
      <c r="C3" s="129"/>
      <c r="D3" s="134"/>
      <c r="E3" s="134"/>
      <c r="F3" s="703" t="s">
        <v>32</v>
      </c>
      <c r="G3" s="700"/>
      <c r="H3" s="700"/>
      <c r="I3" s="701"/>
      <c r="J3" s="136"/>
      <c r="K3" s="136"/>
      <c r="L3" s="136"/>
      <c r="M3" s="136"/>
    </row>
    <row r="4" spans="1:13" ht="18" customHeight="1">
      <c r="A4" s="694"/>
      <c r="B4" s="697" t="s">
        <v>36</v>
      </c>
      <c r="C4" s="704" t="s">
        <v>690</v>
      </c>
      <c r="D4" s="705"/>
      <c r="E4" s="706"/>
      <c r="F4" s="144"/>
      <c r="G4" s="704" t="s">
        <v>690</v>
      </c>
      <c r="H4" s="705"/>
      <c r="I4" s="706"/>
      <c r="J4" s="136"/>
      <c r="K4" s="136"/>
      <c r="L4" s="136"/>
      <c r="M4" s="136"/>
    </row>
    <row r="5" spans="1:13" s="10" customFormat="1" ht="35.25" customHeight="1" thickBot="1">
      <c r="A5" s="695"/>
      <c r="B5" s="698"/>
      <c r="C5" s="145" t="s">
        <v>112</v>
      </c>
      <c r="D5" s="146" t="s">
        <v>113</v>
      </c>
      <c r="E5" s="147" t="s">
        <v>349</v>
      </c>
      <c r="F5" s="148" t="s">
        <v>36</v>
      </c>
      <c r="G5" s="145" t="s">
        <v>112</v>
      </c>
      <c r="H5" s="146" t="s">
        <v>113</v>
      </c>
      <c r="I5" s="149" t="s">
        <v>349</v>
      </c>
      <c r="J5" s="137"/>
      <c r="K5" s="137"/>
      <c r="L5" s="137"/>
      <c r="M5" s="137"/>
    </row>
    <row r="6" spans="1:11" s="10" customFormat="1" ht="19.5" customHeight="1" thickBot="1">
      <c r="A6" s="130">
        <v>1</v>
      </c>
      <c r="B6" s="131">
        <v>2</v>
      </c>
      <c r="C6" s="132" t="s">
        <v>3</v>
      </c>
      <c r="D6" s="132" t="s">
        <v>4</v>
      </c>
      <c r="E6" s="133" t="s">
        <v>5</v>
      </c>
      <c r="F6" s="135" t="s">
        <v>6</v>
      </c>
      <c r="G6" s="143" t="s">
        <v>7</v>
      </c>
      <c r="H6" s="132" t="s">
        <v>8</v>
      </c>
      <c r="I6" s="150" t="s">
        <v>9</v>
      </c>
      <c r="J6" s="137"/>
      <c r="K6" s="137"/>
    </row>
    <row r="7" spans="1:11" s="11" customFormat="1" ht="33" customHeight="1">
      <c r="A7" s="563" t="s">
        <v>1</v>
      </c>
      <c r="B7" s="564" t="s">
        <v>316</v>
      </c>
      <c r="C7" s="565"/>
      <c r="D7" s="565"/>
      <c r="E7" s="565"/>
      <c r="F7" s="564" t="s">
        <v>249</v>
      </c>
      <c r="G7" s="567">
        <v>102</v>
      </c>
      <c r="H7" s="565">
        <v>400</v>
      </c>
      <c r="I7" s="606">
        <v>400</v>
      </c>
      <c r="J7" s="138"/>
      <c r="K7" s="138"/>
    </row>
    <row r="8" spans="1:11" ht="18" customHeight="1">
      <c r="A8" s="570" t="s">
        <v>2</v>
      </c>
      <c r="B8" s="571" t="s">
        <v>317</v>
      </c>
      <c r="C8" s="572"/>
      <c r="D8" s="572"/>
      <c r="E8" s="572"/>
      <c r="F8" s="571" t="s">
        <v>318</v>
      </c>
      <c r="G8" s="574"/>
      <c r="H8" s="572"/>
      <c r="I8" s="578"/>
      <c r="J8" s="139"/>
      <c r="K8" s="139"/>
    </row>
    <row r="9" spans="1:11" ht="18" customHeight="1">
      <c r="A9" s="570" t="s">
        <v>3</v>
      </c>
      <c r="B9" s="571" t="s">
        <v>319</v>
      </c>
      <c r="C9" s="572"/>
      <c r="D9" s="572">
        <f>'1.számú melléklet'!D48</f>
        <v>79</v>
      </c>
      <c r="E9" s="572">
        <f>'1.számú melléklet'!E48</f>
        <v>79</v>
      </c>
      <c r="F9" s="571" t="s">
        <v>96</v>
      </c>
      <c r="G9" s="574"/>
      <c r="H9" s="572">
        <f>'1.számú melléklet'!D112</f>
        <v>4200</v>
      </c>
      <c r="I9" s="575">
        <f>'1.számú melléklet'!E112</f>
        <v>4200</v>
      </c>
      <c r="J9" s="139"/>
      <c r="K9" s="139"/>
    </row>
    <row r="10" spans="1:11" ht="18" customHeight="1">
      <c r="A10" s="570" t="s">
        <v>4</v>
      </c>
      <c r="B10" s="571" t="s">
        <v>320</v>
      </c>
      <c r="C10" s="572"/>
      <c r="D10" s="572">
        <f>'1.számú melléklet'!D59</f>
        <v>0</v>
      </c>
      <c r="E10" s="572">
        <f>'1.számú melléklet'!E59</f>
        <v>0</v>
      </c>
      <c r="F10" s="571" t="s">
        <v>321</v>
      </c>
      <c r="G10" s="574"/>
      <c r="H10" s="572"/>
      <c r="I10" s="578"/>
      <c r="J10" s="139"/>
      <c r="K10" s="139"/>
    </row>
    <row r="11" spans="1:11" ht="18" customHeight="1">
      <c r="A11" s="570" t="s">
        <v>5</v>
      </c>
      <c r="B11" s="571" t="s">
        <v>322</v>
      </c>
      <c r="C11" s="572"/>
      <c r="D11" s="572"/>
      <c r="E11" s="572"/>
      <c r="F11" s="571" t="s">
        <v>252</v>
      </c>
      <c r="G11" s="574"/>
      <c r="H11" s="574"/>
      <c r="I11" s="574"/>
      <c r="J11" s="139"/>
      <c r="K11" s="139"/>
    </row>
    <row r="12" spans="1:11" ht="18" customHeight="1">
      <c r="A12" s="570" t="s">
        <v>6</v>
      </c>
      <c r="B12" s="571" t="s">
        <v>323</v>
      </c>
      <c r="C12" s="574"/>
      <c r="D12" s="574"/>
      <c r="E12" s="574"/>
      <c r="F12" s="579"/>
      <c r="G12" s="574"/>
      <c r="H12" s="572"/>
      <c r="I12" s="578"/>
      <c r="J12" s="139"/>
      <c r="K12" s="139"/>
    </row>
    <row r="13" spans="1:11" ht="14.25" customHeight="1">
      <c r="A13" s="570" t="s">
        <v>7</v>
      </c>
      <c r="B13" s="579"/>
      <c r="C13" s="572"/>
      <c r="D13" s="572"/>
      <c r="E13" s="572"/>
      <c r="F13" s="579"/>
      <c r="G13" s="574"/>
      <c r="H13" s="572"/>
      <c r="I13" s="578"/>
      <c r="J13" s="139"/>
      <c r="K13" s="139"/>
    </row>
    <row r="14" spans="1:11" ht="13.5" customHeight="1">
      <c r="A14" s="570" t="s">
        <v>8</v>
      </c>
      <c r="B14" s="579"/>
      <c r="C14" s="572"/>
      <c r="D14" s="572"/>
      <c r="E14" s="572"/>
      <c r="F14" s="579"/>
      <c r="G14" s="574"/>
      <c r="H14" s="572"/>
      <c r="I14" s="578"/>
      <c r="J14" s="139"/>
      <c r="K14" s="139"/>
    </row>
    <row r="15" spans="1:11" ht="12" customHeight="1">
      <c r="A15" s="570" t="s">
        <v>9</v>
      </c>
      <c r="B15" s="579"/>
      <c r="C15" s="574"/>
      <c r="D15" s="574"/>
      <c r="E15" s="574"/>
      <c r="F15" s="579"/>
      <c r="G15" s="574"/>
      <c r="H15" s="572"/>
      <c r="I15" s="578"/>
      <c r="J15" s="139"/>
      <c r="K15" s="139"/>
    </row>
    <row r="16" spans="1:11" ht="12.75" customHeight="1">
      <c r="A16" s="570" t="s">
        <v>10</v>
      </c>
      <c r="B16" s="579"/>
      <c r="C16" s="574"/>
      <c r="D16" s="574"/>
      <c r="E16" s="574"/>
      <c r="F16" s="579"/>
      <c r="G16" s="574"/>
      <c r="H16" s="572"/>
      <c r="I16" s="578"/>
      <c r="J16" s="139"/>
      <c r="K16" s="139"/>
    </row>
    <row r="17" spans="1:11" ht="12" customHeight="1" thickBot="1">
      <c r="A17" s="591" t="s">
        <v>11</v>
      </c>
      <c r="B17" s="607"/>
      <c r="C17" s="594"/>
      <c r="D17" s="594"/>
      <c r="E17" s="594"/>
      <c r="F17" s="592" t="s">
        <v>30</v>
      </c>
      <c r="G17" s="594"/>
      <c r="H17" s="595"/>
      <c r="I17" s="596"/>
      <c r="J17" s="139"/>
      <c r="K17" s="139"/>
    </row>
    <row r="18" spans="1:11" ht="36.75" customHeight="1" thickBot="1">
      <c r="A18" s="586" t="s">
        <v>12</v>
      </c>
      <c r="B18" s="587" t="s">
        <v>324</v>
      </c>
      <c r="C18" s="588">
        <f>+C7+C9+C10+C12+C13+C14+C15+C16+C17</f>
        <v>0</v>
      </c>
      <c r="D18" s="588">
        <f>+D7+D9+D10+D12+D13+D14+D15+D16+D17</f>
        <v>79</v>
      </c>
      <c r="E18" s="588">
        <f>+E7+E9+E10+E12+E13+E14+E15+E16+E17</f>
        <v>79</v>
      </c>
      <c r="F18" s="587" t="s">
        <v>325</v>
      </c>
      <c r="G18" s="589">
        <f>+G7+G9+G11+G12+G13+G14+G15+G16+G17</f>
        <v>102</v>
      </c>
      <c r="H18" s="589">
        <f>+H7+H9+H11+H12+H13+H14+H15+H16+H17</f>
        <v>4600</v>
      </c>
      <c r="I18" s="590">
        <f>+I7+I9+I11+I12+I13+I14+I15+I16+I17</f>
        <v>4600</v>
      </c>
      <c r="J18" s="139"/>
      <c r="K18" s="139"/>
    </row>
    <row r="19" spans="1:11" ht="37.5" customHeight="1">
      <c r="A19" s="563" t="s">
        <v>13</v>
      </c>
      <c r="B19" s="608" t="s">
        <v>326</v>
      </c>
      <c r="C19" s="609">
        <f>+C20+C21+C22+C23+C24</f>
        <v>0</v>
      </c>
      <c r="D19" s="609">
        <f>+D20+D21+D22+D23+D24</f>
        <v>0</v>
      </c>
      <c r="E19" s="609">
        <f>+E20+E21+E22+E23+E24</f>
        <v>0</v>
      </c>
      <c r="F19" s="571" t="s">
        <v>99</v>
      </c>
      <c r="G19" s="567"/>
      <c r="H19" s="565"/>
      <c r="I19" s="610"/>
      <c r="J19" s="139"/>
      <c r="K19" s="139"/>
    </row>
    <row r="20" spans="1:11" ht="18" customHeight="1">
      <c r="A20" s="570" t="s">
        <v>14</v>
      </c>
      <c r="B20" s="611" t="s">
        <v>327</v>
      </c>
      <c r="C20" s="572"/>
      <c r="D20" s="572"/>
      <c r="E20" s="572"/>
      <c r="F20" s="571" t="s">
        <v>102</v>
      </c>
      <c r="G20" s="574"/>
      <c r="H20" s="572">
        <f>'1.számú melléklet'!D129</f>
        <v>0</v>
      </c>
      <c r="I20" s="578"/>
      <c r="J20" s="140"/>
      <c r="K20" s="140"/>
    </row>
    <row r="21" spans="1:11" ht="18" customHeight="1">
      <c r="A21" s="563" t="s">
        <v>15</v>
      </c>
      <c r="B21" s="611" t="s">
        <v>328</v>
      </c>
      <c r="C21" s="572"/>
      <c r="D21" s="572"/>
      <c r="E21" s="572"/>
      <c r="F21" s="571" t="s">
        <v>72</v>
      </c>
      <c r="G21" s="574"/>
      <c r="H21" s="572"/>
      <c r="I21" s="578"/>
      <c r="J21" s="141"/>
      <c r="K21" s="141"/>
    </row>
    <row r="22" spans="1:11" ht="18" customHeight="1">
      <c r="A22" s="570" t="s">
        <v>16</v>
      </c>
      <c r="B22" s="611" t="s">
        <v>329</v>
      </c>
      <c r="C22" s="572"/>
      <c r="D22" s="572"/>
      <c r="E22" s="572"/>
      <c r="F22" s="571" t="s">
        <v>73</v>
      </c>
      <c r="G22" s="574"/>
      <c r="H22" s="572"/>
      <c r="I22" s="578"/>
      <c r="J22" s="141"/>
      <c r="K22" s="141"/>
    </row>
    <row r="23" spans="1:11" ht="18" customHeight="1">
      <c r="A23" s="563" t="s">
        <v>17</v>
      </c>
      <c r="B23" s="611" t="s">
        <v>330</v>
      </c>
      <c r="C23" s="572"/>
      <c r="D23" s="572"/>
      <c r="E23" s="572"/>
      <c r="F23" s="592" t="s">
        <v>306</v>
      </c>
      <c r="G23" s="574"/>
      <c r="H23" s="572"/>
      <c r="I23" s="578"/>
      <c r="J23" s="141"/>
      <c r="K23" s="141"/>
    </row>
    <row r="24" spans="1:11" ht="18" customHeight="1">
      <c r="A24" s="570" t="s">
        <v>18</v>
      </c>
      <c r="B24" s="612" t="s">
        <v>331</v>
      </c>
      <c r="C24" s="572"/>
      <c r="D24" s="572"/>
      <c r="E24" s="572"/>
      <c r="F24" s="571" t="s">
        <v>103</v>
      </c>
      <c r="G24" s="574"/>
      <c r="H24" s="572"/>
      <c r="I24" s="578"/>
      <c r="J24" s="141"/>
      <c r="K24" s="141"/>
    </row>
    <row r="25" spans="1:11" ht="36.75" customHeight="1">
      <c r="A25" s="563" t="s">
        <v>19</v>
      </c>
      <c r="B25" s="613" t="s">
        <v>332</v>
      </c>
      <c r="C25" s="598">
        <f>+C26+C27+C28+C29+C30</f>
        <v>0</v>
      </c>
      <c r="D25" s="598">
        <f>+D26+D27+D28+D29+D30</f>
        <v>0</v>
      </c>
      <c r="E25" s="598">
        <f>+E26+E27+E28+E29+E30</f>
        <v>0</v>
      </c>
      <c r="F25" s="564" t="s">
        <v>101</v>
      </c>
      <c r="G25" s="574"/>
      <c r="H25" s="572"/>
      <c r="I25" s="578"/>
      <c r="J25" s="141"/>
      <c r="K25" s="141"/>
    </row>
    <row r="26" spans="1:11" ht="18" customHeight="1">
      <c r="A26" s="570" t="s">
        <v>20</v>
      </c>
      <c r="B26" s="612" t="s">
        <v>333</v>
      </c>
      <c r="C26" s="572"/>
      <c r="D26" s="572"/>
      <c r="E26" s="572"/>
      <c r="F26" s="564" t="s">
        <v>334</v>
      </c>
      <c r="G26" s="574"/>
      <c r="H26" s="572"/>
      <c r="I26" s="578"/>
      <c r="J26" s="141"/>
      <c r="K26" s="141"/>
    </row>
    <row r="27" spans="1:11" ht="18" customHeight="1">
      <c r="A27" s="563" t="s">
        <v>21</v>
      </c>
      <c r="B27" s="612" t="s">
        <v>335</v>
      </c>
      <c r="C27" s="572"/>
      <c r="D27" s="572">
        <f>'1.számú melléklet'!D64</f>
        <v>0</v>
      </c>
      <c r="E27" s="572">
        <f>'1.számú melléklet'!E64</f>
        <v>0</v>
      </c>
      <c r="F27" s="614"/>
      <c r="G27" s="574"/>
      <c r="H27" s="572"/>
      <c r="I27" s="578"/>
      <c r="J27" s="141"/>
      <c r="K27" s="141"/>
    </row>
    <row r="28" spans="1:11" ht="18" customHeight="1">
      <c r="A28" s="570" t="s">
        <v>22</v>
      </c>
      <c r="B28" s="611" t="s">
        <v>336</v>
      </c>
      <c r="C28" s="572"/>
      <c r="D28" s="572"/>
      <c r="E28" s="572"/>
      <c r="F28" s="614"/>
      <c r="G28" s="574"/>
      <c r="H28" s="572"/>
      <c r="I28" s="578"/>
      <c r="J28" s="141"/>
      <c r="K28" s="141"/>
    </row>
    <row r="29" spans="1:11" ht="18" customHeight="1">
      <c r="A29" s="563" t="s">
        <v>23</v>
      </c>
      <c r="B29" s="615" t="s">
        <v>337</v>
      </c>
      <c r="C29" s="572"/>
      <c r="D29" s="572"/>
      <c r="E29" s="572"/>
      <c r="F29" s="579"/>
      <c r="G29" s="574"/>
      <c r="H29" s="572"/>
      <c r="I29" s="578"/>
      <c r="J29" s="140"/>
      <c r="K29" s="140"/>
    </row>
    <row r="30" spans="1:11" ht="18" customHeight="1" thickBot="1">
      <c r="A30" s="570" t="s">
        <v>24</v>
      </c>
      <c r="B30" s="616" t="s">
        <v>338</v>
      </c>
      <c r="C30" s="572"/>
      <c r="D30" s="572"/>
      <c r="E30" s="572"/>
      <c r="F30" s="614"/>
      <c r="G30" s="574"/>
      <c r="H30" s="572"/>
      <c r="I30" s="578"/>
      <c r="J30" s="142"/>
      <c r="K30" s="142"/>
    </row>
    <row r="31" spans="1:11" ht="41.25" customHeight="1" thickBot="1">
      <c r="A31" s="586" t="s">
        <v>25</v>
      </c>
      <c r="B31" s="587" t="s">
        <v>339</v>
      </c>
      <c r="C31" s="588">
        <f>+C19+C25</f>
        <v>0</v>
      </c>
      <c r="D31" s="588">
        <f>+D19+D25</f>
        <v>0</v>
      </c>
      <c r="E31" s="588">
        <f>+E19+E25</f>
        <v>0</v>
      </c>
      <c r="F31" s="587" t="s">
        <v>340</v>
      </c>
      <c r="G31" s="589">
        <f>SUM(G19:G30)</f>
        <v>0</v>
      </c>
      <c r="H31" s="589">
        <f>SUM(H19:H30)</f>
        <v>0</v>
      </c>
      <c r="I31" s="590">
        <f>SUM(I19:I30)</f>
        <v>0</v>
      </c>
      <c r="J31" s="142"/>
      <c r="K31" s="142"/>
    </row>
    <row r="32" spans="1:11" ht="18" customHeight="1" thickBot="1">
      <c r="A32" s="586" t="s">
        <v>26</v>
      </c>
      <c r="B32" s="587" t="s">
        <v>341</v>
      </c>
      <c r="C32" s="601">
        <f>+C18+C31</f>
        <v>0</v>
      </c>
      <c r="D32" s="588">
        <f>+D18+D31</f>
        <v>79</v>
      </c>
      <c r="E32" s="601">
        <f>+E18+E31</f>
        <v>79</v>
      </c>
      <c r="F32" s="587" t="s">
        <v>342</v>
      </c>
      <c r="G32" s="601">
        <f>+G18+G31</f>
        <v>102</v>
      </c>
      <c r="H32" s="588">
        <f>+H18+H31</f>
        <v>4600</v>
      </c>
      <c r="I32" s="617">
        <f>+I18+I31</f>
        <v>4600</v>
      </c>
      <c r="J32" s="142"/>
      <c r="K32" s="142"/>
    </row>
    <row r="33" spans="1:9" s="124" customFormat="1" ht="18" customHeight="1" thickBot="1">
      <c r="A33" s="586" t="s">
        <v>27</v>
      </c>
      <c r="B33" s="587" t="s">
        <v>76</v>
      </c>
      <c r="C33" s="601">
        <f>IF(C18-G18&lt;0,G18-C18,"-")</f>
        <v>102</v>
      </c>
      <c r="D33" s="588">
        <f>IF(D18-H18&lt;0,H18-D18,"-")</f>
        <v>4521</v>
      </c>
      <c r="E33" s="617">
        <f>IF(E18-I18&lt;0,I18-E18,"-")</f>
        <v>4521</v>
      </c>
      <c r="F33" s="587" t="s">
        <v>77</v>
      </c>
      <c r="G33" s="601" t="str">
        <f>IF(C18-G18&gt;0,C18-G18,"-")</f>
        <v>-</v>
      </c>
      <c r="H33" s="588" t="str">
        <f>IF(D18-H18&gt;0,D18-H18,"-")</f>
        <v>-</v>
      </c>
      <c r="I33" s="617" t="str">
        <f>IF(E18-I18&gt;0,E18-I18,"-")</f>
        <v>-</v>
      </c>
    </row>
    <row r="34" spans="1:9" ht="18" customHeight="1" thickBot="1">
      <c r="A34" s="586" t="s">
        <v>343</v>
      </c>
      <c r="B34" s="587" t="s">
        <v>314</v>
      </c>
      <c r="C34" s="601">
        <f>IF(C18+C19-G32&lt;0,G32-(C18+C19),"-")</f>
        <v>102</v>
      </c>
      <c r="D34" s="588">
        <f>IF(D18+D19-H32&lt;0,H32-(D18+D19),"-")</f>
        <v>4521</v>
      </c>
      <c r="E34" s="601">
        <f>IF(E18+E19-I32&lt;0,I32-(E18+E19),"-")</f>
        <v>4521</v>
      </c>
      <c r="F34" s="587" t="s">
        <v>315</v>
      </c>
      <c r="G34" s="601" t="str">
        <f>IF(C18+C19-G32&gt;0,C18+C19-G32,"-")</f>
        <v>-</v>
      </c>
      <c r="H34" s="588" t="str">
        <f>IF(D18+D19-H32&gt;0,D18+D19-H32,"-")</f>
        <v>-</v>
      </c>
      <c r="I34" s="61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24"/>
      <c r="B39" s="123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1" s="10" customFormat="1" ht="12" customHeight="1">
      <c r="A40" s="124"/>
      <c r="B40" s="123"/>
      <c r="C40" s="124"/>
      <c r="D40" s="124"/>
      <c r="E40" s="124"/>
      <c r="F40" s="124"/>
      <c r="G40" s="124"/>
      <c r="H40" s="124"/>
      <c r="I40" s="124"/>
      <c r="J40" s="124"/>
      <c r="K40" s="12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24" customFormat="1" ht="12.75" customHeight="1">
      <c r="B50" s="123"/>
      <c r="L50" s="9"/>
      <c r="M50" s="9"/>
      <c r="N50" s="9"/>
      <c r="O50" s="9"/>
      <c r="P50" s="9"/>
      <c r="Q50" s="9"/>
    </row>
    <row r="51" spans="2:17" s="124" customFormat="1" ht="15.75" customHeight="1">
      <c r="B51" s="123"/>
      <c r="L51" s="9"/>
      <c r="M51" s="9"/>
      <c r="N51" s="9"/>
      <c r="O51" s="9"/>
      <c r="P51" s="9"/>
      <c r="Q51" s="9"/>
    </row>
    <row r="52" spans="2:17" s="124" customFormat="1" ht="12.75" customHeight="1">
      <c r="B52" s="123"/>
      <c r="L52" s="9"/>
      <c r="M52" s="9"/>
      <c r="N52" s="9"/>
      <c r="O52" s="9"/>
      <c r="P52" s="9"/>
      <c r="Q52" s="9"/>
    </row>
    <row r="53" spans="2:17" s="124" customFormat="1" ht="12.75" customHeight="1">
      <c r="B53" s="123"/>
      <c r="L53" s="9"/>
      <c r="M53" s="9"/>
      <c r="N53" s="9"/>
      <c r="O53" s="9"/>
      <c r="P53" s="9"/>
      <c r="Q53" s="9"/>
    </row>
    <row r="54" spans="2:17" s="124" customFormat="1" ht="12.75" customHeight="1">
      <c r="B54" s="123"/>
      <c r="L54" s="9"/>
      <c r="M54" s="9"/>
      <c r="N54" s="9"/>
      <c r="O54" s="9"/>
      <c r="P54" s="9"/>
      <c r="Q54" s="9"/>
    </row>
    <row r="55" spans="2:17" s="124" customFormat="1" ht="12.75" customHeight="1">
      <c r="B55" s="123"/>
      <c r="L55" s="9"/>
      <c r="M55" s="9"/>
      <c r="N55" s="9"/>
      <c r="O55" s="9"/>
      <c r="P55" s="9"/>
      <c r="Q55" s="9"/>
    </row>
    <row r="56" spans="2:17" s="124" customFormat="1" ht="12.75" customHeight="1">
      <c r="B56" s="123"/>
      <c r="L56" s="9"/>
      <c r="M56" s="9"/>
      <c r="N56" s="9"/>
      <c r="O56" s="9"/>
      <c r="P56" s="9"/>
      <c r="Q56" s="9"/>
    </row>
    <row r="58" spans="2:17" s="124" customFormat="1" ht="12.75" customHeight="1">
      <c r="B58" s="123"/>
      <c r="L58" s="9"/>
      <c r="M58" s="9"/>
      <c r="N58" s="9"/>
      <c r="O58" s="9"/>
      <c r="P58" s="9"/>
      <c r="Q58" s="9"/>
    </row>
    <row r="59" spans="2:17" s="124" customFormat="1" ht="12.75" customHeight="1">
      <c r="B59" s="123"/>
      <c r="L59" s="9"/>
      <c r="M59" s="9"/>
      <c r="N59" s="9"/>
      <c r="O59" s="9"/>
      <c r="P59" s="9"/>
      <c r="Q59" s="9"/>
    </row>
    <row r="60" spans="2:17" s="124" customFormat="1" ht="12.75" customHeight="1">
      <c r="B60" s="123"/>
      <c r="L60" s="9"/>
      <c r="M60" s="9"/>
      <c r="N60" s="9"/>
      <c r="O60" s="9"/>
      <c r="P60" s="9"/>
      <c r="Q60" s="9"/>
    </row>
    <row r="61" spans="2:17" s="124" customFormat="1" ht="12.75" customHeight="1">
      <c r="B61" s="123"/>
      <c r="L61" s="9"/>
      <c r="M61" s="9"/>
      <c r="N61" s="9"/>
      <c r="O61" s="9"/>
      <c r="P61" s="9"/>
      <c r="Q61" s="9"/>
    </row>
    <row r="62" spans="2:17" s="124" customFormat="1" ht="15.75" customHeight="1">
      <c r="B62" s="123"/>
      <c r="L62" s="9"/>
      <c r="M62" s="9"/>
      <c r="N62" s="9"/>
      <c r="O62" s="9"/>
      <c r="P62" s="9"/>
      <c r="Q62" s="9"/>
    </row>
    <row r="63" spans="2:17" s="124" customFormat="1" ht="18" customHeight="1">
      <c r="B63" s="123"/>
      <c r="L63" s="9"/>
      <c r="M63" s="9"/>
      <c r="N63" s="9"/>
      <c r="O63" s="9"/>
      <c r="P63" s="9"/>
      <c r="Q63" s="9"/>
    </row>
    <row r="64" spans="2:17" s="124" customFormat="1" ht="18" customHeight="1">
      <c r="B64" s="123"/>
      <c r="L64" s="9"/>
      <c r="M64" s="9"/>
      <c r="N64" s="9"/>
      <c r="O64" s="9"/>
      <c r="P64" s="9"/>
      <c r="Q64" s="9"/>
    </row>
    <row r="65" spans="2:17" s="124" customFormat="1" ht="18" customHeight="1">
      <c r="B65" s="12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2.2.2 számú melléklet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7.375" style="0" customWidth="1"/>
    <col min="2" max="5" width="28.00390625" style="0" customWidth="1"/>
  </cols>
  <sheetData>
    <row r="1" spans="1:5" ht="17.25">
      <c r="A1" s="12"/>
      <c r="B1" s="12"/>
      <c r="C1" s="12"/>
      <c r="D1" s="12"/>
      <c r="E1" s="12"/>
    </row>
    <row r="2" spans="1:5" ht="13.5" thickBot="1">
      <c r="A2" s="13"/>
      <c r="B2" s="13"/>
      <c r="C2" s="13"/>
      <c r="D2" s="13"/>
      <c r="E2" s="13"/>
    </row>
    <row r="3" spans="1:5" s="120" customFormat="1" ht="17.25">
      <c r="A3" s="24" t="s">
        <v>36</v>
      </c>
      <c r="B3" s="24" t="s">
        <v>105</v>
      </c>
      <c r="C3" s="121" t="s">
        <v>118</v>
      </c>
      <c r="D3" s="707" t="s">
        <v>351</v>
      </c>
      <c r="E3" s="709" t="s">
        <v>119</v>
      </c>
    </row>
    <row r="4" spans="1:5" s="120" customFormat="1" ht="18" thickBot="1">
      <c r="A4" s="25"/>
      <c r="B4" s="25" t="s">
        <v>106</v>
      </c>
      <c r="C4" s="122" t="s">
        <v>106</v>
      </c>
      <c r="D4" s="708"/>
      <c r="E4" s="710"/>
    </row>
    <row r="5" spans="1:5" ht="17.25">
      <c r="A5" s="626" t="s">
        <v>107</v>
      </c>
      <c r="B5" s="14"/>
      <c r="C5" s="14"/>
      <c r="D5" s="14"/>
      <c r="E5" s="622"/>
    </row>
    <row r="6" spans="1:5" ht="18">
      <c r="A6" s="114" t="s">
        <v>108</v>
      </c>
      <c r="B6" s="15">
        <v>557</v>
      </c>
      <c r="C6" s="15">
        <v>556</v>
      </c>
      <c r="D6" s="15">
        <v>556</v>
      </c>
      <c r="E6" s="22">
        <f aca="true" t="shared" si="0" ref="E6:E23">D6/C6*100</f>
        <v>100</v>
      </c>
    </row>
    <row r="7" spans="1:5" ht="18">
      <c r="A7" s="115" t="s">
        <v>111</v>
      </c>
      <c r="B7" s="16">
        <v>821</v>
      </c>
      <c r="C7" s="16">
        <v>845</v>
      </c>
      <c r="D7" s="16">
        <v>845</v>
      </c>
      <c r="E7" s="22">
        <f t="shared" si="0"/>
        <v>100</v>
      </c>
    </row>
    <row r="8" spans="1:5" ht="18">
      <c r="A8" s="114" t="s">
        <v>109</v>
      </c>
      <c r="B8" s="16">
        <v>923</v>
      </c>
      <c r="C8" s="16">
        <v>1747</v>
      </c>
      <c r="D8" s="16">
        <v>1747</v>
      </c>
      <c r="E8" s="22">
        <f t="shared" si="0"/>
        <v>100</v>
      </c>
    </row>
    <row r="9" spans="1:5" ht="18">
      <c r="A9" s="114" t="s">
        <v>684</v>
      </c>
      <c r="B9" s="16">
        <v>0</v>
      </c>
      <c r="C9" s="16">
        <v>841</v>
      </c>
      <c r="D9" s="16">
        <v>841</v>
      </c>
      <c r="E9" s="22">
        <f t="shared" si="0"/>
        <v>100</v>
      </c>
    </row>
    <row r="10" spans="1:5" ht="18">
      <c r="A10" s="114" t="s">
        <v>685</v>
      </c>
      <c r="B10" s="16">
        <v>0</v>
      </c>
      <c r="C10" s="16">
        <v>63</v>
      </c>
      <c r="D10" s="16">
        <v>63</v>
      </c>
      <c r="E10" s="22">
        <f t="shared" si="0"/>
        <v>100</v>
      </c>
    </row>
    <row r="11" spans="1:5" ht="18">
      <c r="A11" s="114" t="s">
        <v>683</v>
      </c>
      <c r="B11" s="15">
        <v>212</v>
      </c>
      <c r="C11" s="15">
        <v>212</v>
      </c>
      <c r="D11" s="15">
        <v>212</v>
      </c>
      <c r="E11" s="22">
        <f t="shared" si="0"/>
        <v>100</v>
      </c>
    </row>
    <row r="12" spans="1:5" ht="18">
      <c r="A12" s="117" t="s">
        <v>682</v>
      </c>
      <c r="B12" s="15">
        <v>50</v>
      </c>
      <c r="C12" s="15">
        <v>0</v>
      </c>
      <c r="D12" s="15">
        <v>0</v>
      </c>
      <c r="E12" s="22">
        <v>0</v>
      </c>
    </row>
    <row r="13" spans="1:5" ht="18">
      <c r="A13" s="624" t="s">
        <v>681</v>
      </c>
      <c r="B13" s="623">
        <v>2000</v>
      </c>
      <c r="C13" s="15">
        <v>0</v>
      </c>
      <c r="D13" s="15">
        <v>0</v>
      </c>
      <c r="E13" s="22">
        <v>0</v>
      </c>
    </row>
    <row r="14" spans="1:5" ht="18">
      <c r="A14" s="116" t="s">
        <v>110</v>
      </c>
      <c r="B14" s="18">
        <v>740</v>
      </c>
      <c r="C14" s="18">
        <v>848</v>
      </c>
      <c r="D14" s="15">
        <v>848</v>
      </c>
      <c r="E14" s="22">
        <f t="shared" si="0"/>
        <v>100</v>
      </c>
    </row>
    <row r="15" spans="1:6" ht="18">
      <c r="A15" s="116" t="s">
        <v>688</v>
      </c>
      <c r="B15" s="18">
        <v>100</v>
      </c>
      <c r="C15" s="18">
        <v>110</v>
      </c>
      <c r="D15" s="15">
        <v>110</v>
      </c>
      <c r="E15" s="22">
        <f t="shared" si="0"/>
        <v>100</v>
      </c>
      <c r="F15" s="643"/>
    </row>
    <row r="16" spans="1:5" ht="18">
      <c r="A16" s="116" t="s">
        <v>680</v>
      </c>
      <c r="B16" s="18">
        <v>1092</v>
      </c>
      <c r="C16" s="18">
        <v>694</v>
      </c>
      <c r="D16" s="17">
        <v>694</v>
      </c>
      <c r="E16" s="23">
        <f t="shared" si="0"/>
        <v>100</v>
      </c>
    </row>
    <row r="17" spans="1:5" ht="18">
      <c r="A17" s="116" t="s">
        <v>687</v>
      </c>
      <c r="B17" s="18">
        <v>780</v>
      </c>
      <c r="C17" s="18">
        <v>75</v>
      </c>
      <c r="D17" s="18">
        <v>75</v>
      </c>
      <c r="E17" s="23">
        <f t="shared" si="0"/>
        <v>100</v>
      </c>
    </row>
    <row r="18" spans="1:5" ht="18">
      <c r="A18" s="117" t="s">
        <v>686</v>
      </c>
      <c r="B18" s="18">
        <v>90</v>
      </c>
      <c r="C18" s="18">
        <v>45</v>
      </c>
      <c r="D18" s="18">
        <v>45</v>
      </c>
      <c r="E18" s="22">
        <f t="shared" si="0"/>
        <v>100</v>
      </c>
    </row>
    <row r="19" spans="1:5" ht="18">
      <c r="A19" s="117" t="s">
        <v>348</v>
      </c>
      <c r="B19" s="18">
        <v>250</v>
      </c>
      <c r="C19" s="18">
        <v>323</v>
      </c>
      <c r="D19" s="18">
        <v>323</v>
      </c>
      <c r="E19" s="23">
        <f t="shared" si="0"/>
        <v>100</v>
      </c>
    </row>
    <row r="20" spans="1:5" ht="18">
      <c r="A20" s="117" t="s">
        <v>689</v>
      </c>
      <c r="B20" s="15">
        <v>50</v>
      </c>
      <c r="C20" s="15">
        <v>50</v>
      </c>
      <c r="D20" s="118">
        <v>50</v>
      </c>
      <c r="E20" s="22">
        <f t="shared" si="0"/>
        <v>100</v>
      </c>
    </row>
    <row r="21" spans="1:5" ht="18" thickBot="1">
      <c r="A21" s="645" t="s">
        <v>704</v>
      </c>
      <c r="B21" s="642">
        <v>0</v>
      </c>
      <c r="C21" s="640">
        <v>2776</v>
      </c>
      <c r="D21" s="646">
        <v>2776</v>
      </c>
      <c r="E21" s="22">
        <f t="shared" si="0"/>
        <v>100</v>
      </c>
    </row>
    <row r="22" spans="1:5" ht="18" thickBot="1">
      <c r="A22" s="625" t="s">
        <v>705</v>
      </c>
      <c r="B22" s="620"/>
      <c r="C22" s="642">
        <v>339</v>
      </c>
      <c r="D22" s="641">
        <v>339</v>
      </c>
      <c r="E22" s="644">
        <f t="shared" si="0"/>
        <v>100</v>
      </c>
    </row>
    <row r="23" spans="1:5" ht="18" thickBot="1">
      <c r="A23" s="627" t="s">
        <v>288</v>
      </c>
      <c r="B23" s="619">
        <f>SUM(B6:B21)</f>
        <v>7665</v>
      </c>
      <c r="C23" s="620">
        <f>SUM(C6:C22)</f>
        <v>9524</v>
      </c>
      <c r="D23" s="621">
        <f>SUM(D6:D22)</f>
        <v>9524</v>
      </c>
      <c r="E23" s="618">
        <f t="shared" si="0"/>
        <v>100</v>
      </c>
    </row>
    <row r="24" spans="3:5" ht="12.75">
      <c r="C24" s="14"/>
      <c r="D24" s="14"/>
      <c r="E24" s="119"/>
    </row>
    <row r="30" spans="1:5" s="120" customFormat="1" ht="12.75">
      <c r="A30"/>
      <c r="B30"/>
      <c r="C30"/>
      <c r="D30"/>
      <c r="E30"/>
    </row>
  </sheetData>
  <sheetProtection/>
  <mergeCells count="2"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 alignWithMargins="0">
    <oddHeader>&amp;C&amp;"Times New Roman CE,Félkövér"&amp;12
Mórágy Községi Önkormányzat 2015. évi szociális kiadásainak előirányzata&amp;R&amp;"Times New Roman CE,Dőlt"&amp;11 3. számú melléklet
adatok ezer forintban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1.375" style="157" bestFit="1" customWidth="1"/>
    <col min="2" max="2" width="74.375" style="157" customWidth="1"/>
    <col min="3" max="3" width="16.625" style="157" customWidth="1"/>
    <col min="4" max="4" width="14.50390625" style="0" customWidth="1"/>
    <col min="5" max="5" width="18.75390625" style="0" customWidth="1"/>
  </cols>
  <sheetData>
    <row r="1" ht="12.75">
      <c r="C1" s="158" t="s">
        <v>117</v>
      </c>
    </row>
    <row r="2" spans="1:5" ht="30.75">
      <c r="A2" s="159" t="s">
        <v>354</v>
      </c>
      <c r="B2" s="159" t="s">
        <v>36</v>
      </c>
      <c r="C2" s="344" t="s">
        <v>355</v>
      </c>
      <c r="D2" s="344" t="s">
        <v>654</v>
      </c>
      <c r="E2" s="160" t="s">
        <v>655</v>
      </c>
    </row>
    <row r="3" spans="1:5" ht="12.75">
      <c r="A3" s="161" t="s">
        <v>356</v>
      </c>
      <c r="B3" s="162" t="s">
        <v>357</v>
      </c>
      <c r="C3" s="163">
        <v>204447</v>
      </c>
      <c r="D3" s="163">
        <v>9044</v>
      </c>
      <c r="E3" s="166">
        <f>C3+D3</f>
        <v>213491</v>
      </c>
    </row>
    <row r="4" spans="1:5" ht="12.75">
      <c r="A4" s="161" t="s">
        <v>358</v>
      </c>
      <c r="B4" s="162" t="s">
        <v>359</v>
      </c>
      <c r="C4" s="163">
        <v>153602</v>
      </c>
      <c r="D4" s="163">
        <v>53379</v>
      </c>
      <c r="E4" s="166">
        <f>C4+D4</f>
        <v>206981</v>
      </c>
    </row>
    <row r="5" spans="1:5" ht="12.75">
      <c r="A5" s="164" t="s">
        <v>360</v>
      </c>
      <c r="B5" s="165" t="s">
        <v>361</v>
      </c>
      <c r="C5" s="166">
        <f>C3-C4</f>
        <v>50845</v>
      </c>
      <c r="D5" s="166">
        <f>D3-D4</f>
        <v>-44335</v>
      </c>
      <c r="E5" s="166">
        <f>E3-E4</f>
        <v>6510</v>
      </c>
    </row>
    <row r="6" spans="1:5" ht="12.75">
      <c r="A6" s="161" t="s">
        <v>362</v>
      </c>
      <c r="B6" s="162" t="s">
        <v>363</v>
      </c>
      <c r="C6" s="163">
        <v>14895</v>
      </c>
      <c r="D6" s="163">
        <v>44747</v>
      </c>
      <c r="E6" s="166">
        <f aca="true" t="shared" si="0" ref="E6:E16">C6+D6</f>
        <v>59642</v>
      </c>
    </row>
    <row r="7" spans="1:5" ht="12.75">
      <c r="A7" s="161" t="s">
        <v>364</v>
      </c>
      <c r="B7" s="162" t="s">
        <v>365</v>
      </c>
      <c r="C7" s="163">
        <v>55142</v>
      </c>
      <c r="D7" s="163">
        <v>0</v>
      </c>
      <c r="E7" s="166">
        <f t="shared" si="0"/>
        <v>55142</v>
      </c>
    </row>
    <row r="8" spans="1:5" ht="12.75">
      <c r="A8" s="164" t="s">
        <v>366</v>
      </c>
      <c r="B8" s="165" t="s">
        <v>367</v>
      </c>
      <c r="C8" s="166">
        <f>C6-C7</f>
        <v>-40247</v>
      </c>
      <c r="D8" s="166">
        <f>D6-D7</f>
        <v>44747</v>
      </c>
      <c r="E8" s="166">
        <f t="shared" si="0"/>
        <v>4500</v>
      </c>
    </row>
    <row r="9" spans="1:5" ht="12.75">
      <c r="A9" s="164" t="s">
        <v>368</v>
      </c>
      <c r="B9" s="165" t="s">
        <v>369</v>
      </c>
      <c r="C9" s="166">
        <f>C5+C8</f>
        <v>10598</v>
      </c>
      <c r="D9" s="166">
        <f>D5+D8</f>
        <v>412</v>
      </c>
      <c r="E9" s="166">
        <f t="shared" si="0"/>
        <v>11010</v>
      </c>
    </row>
    <row r="10" spans="1:5" ht="12.75">
      <c r="A10" s="161" t="s">
        <v>370</v>
      </c>
      <c r="B10" s="162" t="s">
        <v>371</v>
      </c>
      <c r="C10" s="163">
        <v>0</v>
      </c>
      <c r="D10" s="163">
        <v>0</v>
      </c>
      <c r="E10" s="166">
        <f t="shared" si="0"/>
        <v>0</v>
      </c>
    </row>
    <row r="11" spans="1:5" ht="12.75">
      <c r="A11" s="161" t="s">
        <v>372</v>
      </c>
      <c r="B11" s="162" t="s">
        <v>373</v>
      </c>
      <c r="C11" s="163">
        <v>0</v>
      </c>
      <c r="D11" s="163">
        <v>0</v>
      </c>
      <c r="E11" s="166">
        <f t="shared" si="0"/>
        <v>0</v>
      </c>
    </row>
    <row r="12" spans="1:5" ht="12.75">
      <c r="A12" s="164" t="s">
        <v>374</v>
      </c>
      <c r="B12" s="165" t="s">
        <v>375</v>
      </c>
      <c r="C12" s="166">
        <f>C10-C11</f>
        <v>0</v>
      </c>
      <c r="D12" s="166">
        <f>D10-D11</f>
        <v>0</v>
      </c>
      <c r="E12" s="166">
        <f t="shared" si="0"/>
        <v>0</v>
      </c>
    </row>
    <row r="13" spans="1:5" ht="12.75">
      <c r="A13" s="161" t="s">
        <v>376</v>
      </c>
      <c r="B13" s="162" t="s">
        <v>377</v>
      </c>
      <c r="C13" s="163">
        <v>0</v>
      </c>
      <c r="D13" s="163">
        <v>0</v>
      </c>
      <c r="E13" s="166">
        <f t="shared" si="0"/>
        <v>0</v>
      </c>
    </row>
    <row r="14" spans="1:5" ht="12.75">
      <c r="A14" s="161" t="s">
        <v>378</v>
      </c>
      <c r="B14" s="162" t="s">
        <v>379</v>
      </c>
      <c r="C14" s="163">
        <v>0</v>
      </c>
      <c r="D14" s="163">
        <v>0</v>
      </c>
      <c r="E14" s="166">
        <f t="shared" si="0"/>
        <v>0</v>
      </c>
    </row>
    <row r="15" spans="1:5" ht="12.75">
      <c r="A15" s="164" t="s">
        <v>380</v>
      </c>
      <c r="B15" s="165" t="s">
        <v>381</v>
      </c>
      <c r="C15" s="166">
        <f>C13-C14</f>
        <v>0</v>
      </c>
      <c r="D15" s="166">
        <f>D13-D14</f>
        <v>0</v>
      </c>
      <c r="E15" s="166">
        <f t="shared" si="0"/>
        <v>0</v>
      </c>
    </row>
    <row r="16" spans="1:5" ht="12.75">
      <c r="A16" s="164" t="s">
        <v>382</v>
      </c>
      <c r="B16" s="165" t="s">
        <v>383</v>
      </c>
      <c r="C16" s="166">
        <f>C12+C15</f>
        <v>0</v>
      </c>
      <c r="D16" s="166">
        <f>D12+D15</f>
        <v>0</v>
      </c>
      <c r="E16" s="166">
        <f t="shared" si="0"/>
        <v>0</v>
      </c>
    </row>
    <row r="17" spans="1:5" ht="12.75">
      <c r="A17" s="164" t="s">
        <v>384</v>
      </c>
      <c r="B17" s="165" t="s">
        <v>385</v>
      </c>
      <c r="C17" s="166">
        <f>C16+C9</f>
        <v>10598</v>
      </c>
      <c r="D17" s="166">
        <f>D16+D9</f>
        <v>412</v>
      </c>
      <c r="E17" s="166">
        <f>E16+E9</f>
        <v>11010</v>
      </c>
    </row>
    <row r="18" spans="1:5" ht="12.75">
      <c r="A18" s="164" t="s">
        <v>386</v>
      </c>
      <c r="B18" s="165" t="s">
        <v>387</v>
      </c>
      <c r="C18" s="166">
        <v>10598</v>
      </c>
      <c r="D18" s="166">
        <v>412</v>
      </c>
      <c r="E18" s="166">
        <f>C18+D18</f>
        <v>11010</v>
      </c>
    </row>
    <row r="19" spans="1:5" ht="12.75">
      <c r="A19" s="164" t="s">
        <v>388</v>
      </c>
      <c r="B19" s="165" t="s">
        <v>389</v>
      </c>
      <c r="C19" s="166">
        <f>C9-C18</f>
        <v>0</v>
      </c>
      <c r="D19" s="166">
        <f>D9-D18</f>
        <v>0</v>
      </c>
      <c r="E19" s="166">
        <f>E9-E18</f>
        <v>0</v>
      </c>
    </row>
    <row r="20" spans="1:5" ht="12.75">
      <c r="A20" s="164" t="s">
        <v>390</v>
      </c>
      <c r="B20" s="167" t="s">
        <v>391</v>
      </c>
      <c r="C20" s="166">
        <v>0</v>
      </c>
      <c r="D20" s="166">
        <v>0</v>
      </c>
      <c r="E20" s="166">
        <v>0</v>
      </c>
    </row>
    <row r="21" spans="1:5" ht="12.75">
      <c r="A21" s="164" t="s">
        <v>392</v>
      </c>
      <c r="B21" s="165" t="s">
        <v>393</v>
      </c>
      <c r="C21" s="166">
        <v>0</v>
      </c>
      <c r="D21" s="166">
        <v>0</v>
      </c>
      <c r="E21" s="166">
        <v>0</v>
      </c>
    </row>
  </sheetData>
  <sheetProtection/>
  <printOptions horizontalCentered="1"/>
  <pageMargins left="0.7086614173228347" right="0.7086614173228347" top="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Maradvány levezetés&amp;R&amp;"Times New Roman CE,Félkövér dőlt"&amp;9 4.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12.75390625" style="157" bestFit="1" customWidth="1"/>
    <col min="2" max="2" width="95.625" style="157" customWidth="1"/>
    <col min="3" max="3" width="14.625" style="157" customWidth="1"/>
    <col min="4" max="4" width="11.625" style="157" bestFit="1" customWidth="1"/>
    <col min="5" max="5" width="15.125" style="157" bestFit="1" customWidth="1"/>
  </cols>
  <sheetData>
    <row r="1" spans="1:5" ht="12.75" customHeight="1">
      <c r="A1" s="713" t="s">
        <v>354</v>
      </c>
      <c r="B1" s="715" t="s">
        <v>36</v>
      </c>
      <c r="C1" s="717" t="s">
        <v>355</v>
      </c>
      <c r="D1" s="717" t="s">
        <v>654</v>
      </c>
      <c r="E1" s="711" t="s">
        <v>394</v>
      </c>
    </row>
    <row r="2" spans="1:5" ht="20.25" customHeight="1">
      <c r="A2" s="714"/>
      <c r="B2" s="716"/>
      <c r="C2" s="718"/>
      <c r="D2" s="718"/>
      <c r="E2" s="712"/>
    </row>
    <row r="3" spans="1:5" ht="12.75" customHeight="1">
      <c r="A3" s="168" t="s">
        <v>356</v>
      </c>
      <c r="B3" s="169" t="s">
        <v>395</v>
      </c>
      <c r="C3" s="170">
        <v>6472</v>
      </c>
      <c r="D3" s="170">
        <v>0</v>
      </c>
      <c r="E3" s="166">
        <f aca="true" t="shared" si="0" ref="E3:E43">C3+D3</f>
        <v>6472</v>
      </c>
    </row>
    <row r="4" spans="1:5" ht="12.75" customHeight="1">
      <c r="A4" s="171" t="s">
        <v>358</v>
      </c>
      <c r="B4" s="162" t="s">
        <v>396</v>
      </c>
      <c r="C4" s="172">
        <v>4027</v>
      </c>
      <c r="D4" s="172">
        <v>6655</v>
      </c>
      <c r="E4" s="166">
        <f t="shared" si="0"/>
        <v>10682</v>
      </c>
    </row>
    <row r="5" spans="1:5" ht="12.75" customHeight="1" thickBot="1">
      <c r="A5" s="173" t="s">
        <v>360</v>
      </c>
      <c r="B5" s="174" t="s">
        <v>397</v>
      </c>
      <c r="C5" s="629">
        <v>580</v>
      </c>
      <c r="D5" s="629">
        <v>0</v>
      </c>
      <c r="E5" s="630">
        <f t="shared" si="0"/>
        <v>580</v>
      </c>
    </row>
    <row r="6" spans="1:5" ht="12.75" customHeight="1" thickBot="1">
      <c r="A6" s="176" t="s">
        <v>362</v>
      </c>
      <c r="B6" s="177" t="s">
        <v>398</v>
      </c>
      <c r="C6" s="631">
        <f>C3+C4+C5</f>
        <v>11079</v>
      </c>
      <c r="D6" s="631">
        <f>D3+D4+D5</f>
        <v>6655</v>
      </c>
      <c r="E6" s="631">
        <f t="shared" si="0"/>
        <v>17734</v>
      </c>
    </row>
    <row r="7" spans="1:5" ht="12.75" customHeight="1">
      <c r="A7" s="168" t="s">
        <v>364</v>
      </c>
      <c r="B7" s="169" t="s">
        <v>399</v>
      </c>
      <c r="C7" s="170">
        <v>0</v>
      </c>
      <c r="D7" s="170">
        <v>0</v>
      </c>
      <c r="E7" s="628">
        <f t="shared" si="0"/>
        <v>0</v>
      </c>
    </row>
    <row r="8" spans="1:5" ht="12.75" customHeight="1" thickBot="1">
      <c r="A8" s="173" t="s">
        <v>366</v>
      </c>
      <c r="B8" s="174" t="s">
        <v>400</v>
      </c>
      <c r="C8" s="629">
        <v>0</v>
      </c>
      <c r="D8" s="175">
        <v>0</v>
      </c>
      <c r="E8" s="630">
        <f t="shared" si="0"/>
        <v>0</v>
      </c>
    </row>
    <row r="9" spans="1:5" ht="12.75" customHeight="1" thickBot="1">
      <c r="A9" s="176" t="s">
        <v>368</v>
      </c>
      <c r="B9" s="177" t="s">
        <v>401</v>
      </c>
      <c r="C9" s="631"/>
      <c r="D9" s="178">
        <v>0</v>
      </c>
      <c r="E9" s="631">
        <f t="shared" si="0"/>
        <v>0</v>
      </c>
    </row>
    <row r="10" spans="1:5" ht="12.75" customHeight="1">
      <c r="A10" s="168" t="s">
        <v>370</v>
      </c>
      <c r="B10" s="169" t="s">
        <v>402</v>
      </c>
      <c r="C10" s="170">
        <v>62287</v>
      </c>
      <c r="D10" s="170">
        <v>44064</v>
      </c>
      <c r="E10" s="628">
        <f t="shared" si="0"/>
        <v>106351</v>
      </c>
    </row>
    <row r="11" spans="1:5" ht="12.75" customHeight="1">
      <c r="A11" s="171" t="s">
        <v>372</v>
      </c>
      <c r="B11" s="162" t="s">
        <v>403</v>
      </c>
      <c r="C11" s="172">
        <v>59181</v>
      </c>
      <c r="D11" s="172">
        <v>112</v>
      </c>
      <c r="E11" s="166">
        <f t="shared" si="0"/>
        <v>59293</v>
      </c>
    </row>
    <row r="12" spans="1:5" ht="12.75" customHeight="1" thickBot="1">
      <c r="A12" s="173" t="s">
        <v>374</v>
      </c>
      <c r="B12" s="174" t="s">
        <v>404</v>
      </c>
      <c r="C12" s="629">
        <v>1193</v>
      </c>
      <c r="D12" s="629">
        <v>389</v>
      </c>
      <c r="E12" s="630">
        <f t="shared" si="0"/>
        <v>1582</v>
      </c>
    </row>
    <row r="13" spans="1:5" ht="12.75" customHeight="1" thickBot="1">
      <c r="A13" s="176" t="s">
        <v>376</v>
      </c>
      <c r="B13" s="177" t="s">
        <v>405</v>
      </c>
      <c r="C13" s="631">
        <f>C10+C11+C12</f>
        <v>122661</v>
      </c>
      <c r="D13" s="631">
        <f>D10+D11+D12</f>
        <v>44565</v>
      </c>
      <c r="E13" s="631">
        <f t="shared" si="0"/>
        <v>167226</v>
      </c>
    </row>
    <row r="14" spans="1:5" ht="12.75" customHeight="1">
      <c r="A14" s="168" t="s">
        <v>378</v>
      </c>
      <c r="B14" s="169" t="s">
        <v>406</v>
      </c>
      <c r="C14" s="170">
        <v>4110</v>
      </c>
      <c r="D14" s="170">
        <v>9357</v>
      </c>
      <c r="E14" s="628">
        <f t="shared" si="0"/>
        <v>13467</v>
      </c>
    </row>
    <row r="15" spans="1:5" ht="12.75" customHeight="1">
      <c r="A15" s="171" t="s">
        <v>380</v>
      </c>
      <c r="B15" s="162" t="s">
        <v>407</v>
      </c>
      <c r="C15" s="172">
        <v>21267</v>
      </c>
      <c r="D15" s="172">
        <v>2967</v>
      </c>
      <c r="E15" s="166">
        <f t="shared" si="0"/>
        <v>24234</v>
      </c>
    </row>
    <row r="16" spans="1:5" ht="12.75" customHeight="1">
      <c r="A16" s="171" t="s">
        <v>382</v>
      </c>
      <c r="B16" s="162" t="s">
        <v>408</v>
      </c>
      <c r="C16" s="172">
        <v>0</v>
      </c>
      <c r="D16" s="172">
        <v>0</v>
      </c>
      <c r="E16" s="166">
        <f t="shared" si="0"/>
        <v>0</v>
      </c>
    </row>
    <row r="17" spans="1:5" ht="12.75" customHeight="1" thickBot="1">
      <c r="A17" s="173" t="s">
        <v>384</v>
      </c>
      <c r="B17" s="174" t="s">
        <v>409</v>
      </c>
      <c r="C17" s="629">
        <v>69</v>
      </c>
      <c r="D17" s="629">
        <v>0</v>
      </c>
      <c r="E17" s="630">
        <f t="shared" si="0"/>
        <v>69</v>
      </c>
    </row>
    <row r="18" spans="1:5" ht="12.75" customHeight="1" thickBot="1">
      <c r="A18" s="176" t="s">
        <v>386</v>
      </c>
      <c r="B18" s="177" t="s">
        <v>410</v>
      </c>
      <c r="C18" s="631">
        <f>C14+C15+C16+C17</f>
        <v>25446</v>
      </c>
      <c r="D18" s="631">
        <f>D14+D15+D16+D17</f>
        <v>12324</v>
      </c>
      <c r="E18" s="631">
        <f t="shared" si="0"/>
        <v>37770</v>
      </c>
    </row>
    <row r="19" spans="1:5" ht="12.75" customHeight="1">
      <c r="A19" s="168" t="s">
        <v>388</v>
      </c>
      <c r="B19" s="169" t="s">
        <v>411</v>
      </c>
      <c r="C19" s="170">
        <v>16112</v>
      </c>
      <c r="D19" s="170">
        <v>23387</v>
      </c>
      <c r="E19" s="628">
        <f t="shared" si="0"/>
        <v>39499</v>
      </c>
    </row>
    <row r="20" spans="1:5" ht="12.75" customHeight="1">
      <c r="A20" s="171" t="s">
        <v>390</v>
      </c>
      <c r="B20" s="162" t="s">
        <v>412</v>
      </c>
      <c r="C20" s="172">
        <v>4708</v>
      </c>
      <c r="D20" s="172">
        <v>6221</v>
      </c>
      <c r="E20" s="166">
        <f t="shared" si="0"/>
        <v>10929</v>
      </c>
    </row>
    <row r="21" spans="1:5" ht="12.75" customHeight="1" thickBot="1">
      <c r="A21" s="173" t="s">
        <v>392</v>
      </c>
      <c r="B21" s="174" t="s">
        <v>413</v>
      </c>
      <c r="C21" s="629">
        <v>4728</v>
      </c>
      <c r="D21" s="629">
        <v>8225</v>
      </c>
      <c r="E21" s="630">
        <f t="shared" si="0"/>
        <v>12953</v>
      </c>
    </row>
    <row r="22" spans="1:5" ht="12.75" customHeight="1" thickBot="1">
      <c r="A22" s="176" t="s">
        <v>414</v>
      </c>
      <c r="B22" s="177" t="s">
        <v>415</v>
      </c>
      <c r="C22" s="628">
        <f>C19+C20+C21</f>
        <v>25548</v>
      </c>
      <c r="D22" s="628">
        <f>D19+D20+D21</f>
        <v>37833</v>
      </c>
      <c r="E22" s="631">
        <f t="shared" si="0"/>
        <v>63381</v>
      </c>
    </row>
    <row r="23" spans="1:5" ht="12.75" customHeight="1" thickBot="1">
      <c r="A23" s="176" t="s">
        <v>416</v>
      </c>
      <c r="B23" s="177" t="s">
        <v>417</v>
      </c>
      <c r="C23" s="178">
        <v>52851</v>
      </c>
      <c r="D23" s="178">
        <v>315</v>
      </c>
      <c r="E23" s="631">
        <f t="shared" si="0"/>
        <v>53166</v>
      </c>
    </row>
    <row r="24" spans="1:5" ht="12.75" customHeight="1" thickBot="1">
      <c r="A24" s="176" t="s">
        <v>418</v>
      </c>
      <c r="B24" s="177" t="s">
        <v>419</v>
      </c>
      <c r="C24" s="178">
        <v>88462</v>
      </c>
      <c r="D24" s="178">
        <v>473</v>
      </c>
      <c r="E24" s="632">
        <f t="shared" si="0"/>
        <v>88935</v>
      </c>
    </row>
    <row r="25" spans="1:5" ht="12.75" customHeight="1" thickBot="1">
      <c r="A25" s="176" t="s">
        <v>420</v>
      </c>
      <c r="B25" s="177" t="s">
        <v>421</v>
      </c>
      <c r="C25" s="178">
        <v>-58567</v>
      </c>
      <c r="D25" s="178">
        <v>275</v>
      </c>
      <c r="E25" s="634">
        <f t="shared" si="0"/>
        <v>-58292</v>
      </c>
    </row>
    <row r="26" spans="1:5" ht="12.75" customHeight="1">
      <c r="A26" s="168" t="s">
        <v>422</v>
      </c>
      <c r="B26" s="169" t="s">
        <v>423</v>
      </c>
      <c r="C26" s="170">
        <v>0</v>
      </c>
      <c r="D26" s="170">
        <v>0</v>
      </c>
      <c r="E26" s="633">
        <f t="shared" si="0"/>
        <v>0</v>
      </c>
    </row>
    <row r="27" spans="1:5" ht="12.75" customHeight="1">
      <c r="A27" s="171" t="s">
        <v>424</v>
      </c>
      <c r="B27" s="162" t="s">
        <v>425</v>
      </c>
      <c r="C27" s="172">
        <v>2</v>
      </c>
      <c r="D27" s="172">
        <v>0</v>
      </c>
      <c r="E27" s="166">
        <f t="shared" si="0"/>
        <v>2</v>
      </c>
    </row>
    <row r="28" spans="1:5" ht="12.75" customHeight="1">
      <c r="A28" s="171" t="s">
        <v>426</v>
      </c>
      <c r="B28" s="162" t="s">
        <v>427</v>
      </c>
      <c r="C28" s="172">
        <v>0</v>
      </c>
      <c r="D28" s="172">
        <v>0</v>
      </c>
      <c r="E28" s="166">
        <f t="shared" si="0"/>
        <v>0</v>
      </c>
    </row>
    <row r="29" spans="1:5" ht="12.75" customHeight="1" thickBot="1">
      <c r="A29" s="173" t="s">
        <v>428</v>
      </c>
      <c r="B29" s="174" t="s">
        <v>429</v>
      </c>
      <c r="C29" s="629">
        <v>0</v>
      </c>
      <c r="D29" s="629">
        <v>0</v>
      </c>
      <c r="E29" s="630">
        <f t="shared" si="0"/>
        <v>0</v>
      </c>
    </row>
    <row r="30" spans="1:5" ht="12.75" customHeight="1" thickBot="1">
      <c r="A30" s="176" t="s">
        <v>430</v>
      </c>
      <c r="B30" s="177" t="s">
        <v>431</v>
      </c>
      <c r="C30" s="631">
        <f>C26+C27+C28</f>
        <v>2</v>
      </c>
      <c r="D30" s="631">
        <f>D26+D27+D28</f>
        <v>0</v>
      </c>
      <c r="E30" s="631">
        <f t="shared" si="0"/>
        <v>2</v>
      </c>
    </row>
    <row r="31" spans="1:5" ht="12.75" customHeight="1">
      <c r="A31" s="168" t="s">
        <v>432</v>
      </c>
      <c r="B31" s="169" t="s">
        <v>433</v>
      </c>
      <c r="C31" s="170">
        <v>57</v>
      </c>
      <c r="D31" s="170">
        <v>12</v>
      </c>
      <c r="E31" s="628">
        <f t="shared" si="0"/>
        <v>69</v>
      </c>
    </row>
    <row r="32" spans="1:5" ht="12.75" customHeight="1">
      <c r="A32" s="171" t="s">
        <v>434</v>
      </c>
      <c r="B32" s="162" t="s">
        <v>435</v>
      </c>
      <c r="C32" s="172">
        <v>538</v>
      </c>
      <c r="D32" s="172">
        <v>0</v>
      </c>
      <c r="E32" s="166">
        <f t="shared" si="0"/>
        <v>538</v>
      </c>
    </row>
    <row r="33" spans="1:5" ht="12.75" customHeight="1">
      <c r="A33" s="171" t="s">
        <v>436</v>
      </c>
      <c r="B33" s="162" t="s">
        <v>437</v>
      </c>
      <c r="C33" s="172">
        <v>0</v>
      </c>
      <c r="D33" s="172">
        <v>0</v>
      </c>
      <c r="E33" s="166">
        <f t="shared" si="0"/>
        <v>0</v>
      </c>
    </row>
    <row r="34" spans="1:5" ht="12.75" customHeight="1" thickBot="1">
      <c r="A34" s="173" t="s">
        <v>438</v>
      </c>
      <c r="B34" s="174" t="s">
        <v>439</v>
      </c>
      <c r="C34" s="629">
        <v>0</v>
      </c>
      <c r="D34" s="629">
        <v>0</v>
      </c>
      <c r="E34" s="630">
        <f t="shared" si="0"/>
        <v>0</v>
      </c>
    </row>
    <row r="35" spans="1:5" ht="12.75" customHeight="1" thickBot="1">
      <c r="A35" s="176" t="s">
        <v>440</v>
      </c>
      <c r="B35" s="177" t="s">
        <v>441</v>
      </c>
      <c r="C35" s="628">
        <f>C31+C32+C33</f>
        <v>595</v>
      </c>
      <c r="D35" s="628">
        <f>D31+D32+D33</f>
        <v>12</v>
      </c>
      <c r="E35" s="631">
        <f t="shared" si="0"/>
        <v>607</v>
      </c>
    </row>
    <row r="36" spans="1:5" ht="12.75" customHeight="1" thickBot="1">
      <c r="A36" s="176" t="s">
        <v>442</v>
      </c>
      <c r="B36" s="177" t="s">
        <v>443</v>
      </c>
      <c r="C36" s="178">
        <v>-593</v>
      </c>
      <c r="D36" s="178">
        <v>-12</v>
      </c>
      <c r="E36" s="632">
        <f t="shared" si="0"/>
        <v>-605</v>
      </c>
    </row>
    <row r="37" spans="1:5" ht="12.75" customHeight="1" thickBot="1">
      <c r="A37" s="176" t="s">
        <v>444</v>
      </c>
      <c r="B37" s="177" t="s">
        <v>445</v>
      </c>
      <c r="C37" s="178">
        <v>-59160</v>
      </c>
      <c r="D37" s="178">
        <v>263</v>
      </c>
      <c r="E37" s="634">
        <f t="shared" si="0"/>
        <v>-58897</v>
      </c>
    </row>
    <row r="38" spans="1:5" ht="12.75" customHeight="1">
      <c r="A38" s="168" t="s">
        <v>446</v>
      </c>
      <c r="B38" s="169" t="s">
        <v>447</v>
      </c>
      <c r="C38" s="170">
        <v>6615</v>
      </c>
      <c r="D38" s="170">
        <v>0</v>
      </c>
      <c r="E38" s="633">
        <f t="shared" si="0"/>
        <v>6615</v>
      </c>
    </row>
    <row r="39" spans="1:5" ht="12.75" customHeight="1" thickBot="1">
      <c r="A39" s="173" t="s">
        <v>448</v>
      </c>
      <c r="B39" s="174" t="s">
        <v>449</v>
      </c>
      <c r="C39" s="629">
        <v>267</v>
      </c>
      <c r="D39" s="629">
        <v>0</v>
      </c>
      <c r="E39" s="630">
        <f t="shared" si="0"/>
        <v>267</v>
      </c>
    </row>
    <row r="40" spans="1:5" ht="12.75" customHeight="1" thickBot="1">
      <c r="A40" s="176" t="s">
        <v>450</v>
      </c>
      <c r="B40" s="177" t="s">
        <v>451</v>
      </c>
      <c r="C40" s="628">
        <f>C38+C39</f>
        <v>6882</v>
      </c>
      <c r="D40" s="628">
        <f>D38+D39</f>
        <v>0</v>
      </c>
      <c r="E40" s="635">
        <f t="shared" si="0"/>
        <v>6882</v>
      </c>
    </row>
    <row r="41" spans="1:5" ht="12.75" customHeight="1" thickBot="1">
      <c r="A41" s="176" t="s">
        <v>452</v>
      </c>
      <c r="B41" s="177" t="s">
        <v>453</v>
      </c>
      <c r="C41" s="178">
        <v>0</v>
      </c>
      <c r="D41" s="178">
        <v>0</v>
      </c>
      <c r="E41" s="631">
        <f t="shared" si="0"/>
        <v>0</v>
      </c>
    </row>
    <row r="42" spans="1:5" ht="12.75" customHeight="1" thickBot="1">
      <c r="A42" s="176" t="s">
        <v>454</v>
      </c>
      <c r="B42" s="177" t="s">
        <v>455</v>
      </c>
      <c r="C42" s="178">
        <v>6882</v>
      </c>
      <c r="D42" s="178">
        <v>0</v>
      </c>
      <c r="E42" s="631">
        <f t="shared" si="0"/>
        <v>6882</v>
      </c>
    </row>
    <row r="43" spans="1:5" ht="12.75" customHeight="1" thickBot="1">
      <c r="A43" s="176" t="s">
        <v>456</v>
      </c>
      <c r="B43" s="177" t="s">
        <v>457</v>
      </c>
      <c r="C43" s="178">
        <v>-52278</v>
      </c>
      <c r="D43" s="178">
        <v>263</v>
      </c>
      <c r="E43" s="631">
        <f t="shared" si="0"/>
        <v>-52015</v>
      </c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CE,Félkövér"&amp;12Mórágy Községi Önkormányzat
Eredménykimutatás&amp;R&amp;"Times New Roman CE,Félkövér dőlt"&amp;9 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7.625" style="179" customWidth="1"/>
    <col min="2" max="2" width="60.75390625" style="179" customWidth="1"/>
    <col min="3" max="3" width="25.625" style="179" customWidth="1"/>
    <col min="4" max="4" width="23.50390625" style="0" customWidth="1"/>
    <col min="5" max="5" width="23.375" style="0" customWidth="1"/>
  </cols>
  <sheetData>
    <row r="1" ht="14.25">
      <c r="C1" s="180"/>
    </row>
    <row r="2" spans="1:3" ht="13.5">
      <c r="A2" s="181"/>
      <c r="B2" s="181"/>
      <c r="C2" s="181"/>
    </row>
    <row r="3" spans="1:3" ht="13.5">
      <c r="A3" s="719" t="s">
        <v>458</v>
      </c>
      <c r="B3" s="719"/>
      <c r="C3" s="719"/>
    </row>
    <row r="4" ht="13.5" thickBot="1">
      <c r="C4" s="182"/>
    </row>
    <row r="5" spans="1:5" ht="27" thickBot="1">
      <c r="A5" s="183" t="s">
        <v>459</v>
      </c>
      <c r="B5" s="184" t="s">
        <v>36</v>
      </c>
      <c r="C5" s="185" t="s">
        <v>656</v>
      </c>
      <c r="D5" s="185" t="s">
        <v>657</v>
      </c>
      <c r="E5" s="185" t="s">
        <v>658</v>
      </c>
    </row>
    <row r="6" spans="1:5" ht="26.25">
      <c r="A6" s="186" t="s">
        <v>1</v>
      </c>
      <c r="B6" s="636" t="s">
        <v>694</v>
      </c>
      <c r="C6" s="187">
        <f>SUM(C7+C8)</f>
        <v>5494</v>
      </c>
      <c r="D6" s="187">
        <f>SUM(D7+D8)</f>
        <v>683</v>
      </c>
      <c r="E6" s="187">
        <f>SUM(E7+E8)</f>
        <v>6177</v>
      </c>
    </row>
    <row r="7" spans="1:5" ht="12.75">
      <c r="A7" s="188" t="s">
        <v>2</v>
      </c>
      <c r="B7" s="189" t="s">
        <v>460</v>
      </c>
      <c r="C7" s="190">
        <v>5256</v>
      </c>
      <c r="D7" s="190">
        <v>71</v>
      </c>
      <c r="E7" s="187">
        <f aca="true" t="shared" si="0" ref="E7:E13">SUM(C7+D7)</f>
        <v>5327</v>
      </c>
    </row>
    <row r="8" spans="1:5" ht="12.75">
      <c r="A8" s="188" t="s">
        <v>3</v>
      </c>
      <c r="B8" s="189" t="s">
        <v>461</v>
      </c>
      <c r="C8" s="190">
        <v>238</v>
      </c>
      <c r="D8" s="190">
        <v>612</v>
      </c>
      <c r="E8" s="187">
        <f t="shared" si="0"/>
        <v>850</v>
      </c>
    </row>
    <row r="9" spans="1:5" ht="12.75">
      <c r="A9" s="188" t="s">
        <v>4</v>
      </c>
      <c r="B9" s="191" t="s">
        <v>462</v>
      </c>
      <c r="C9" s="190">
        <v>211237</v>
      </c>
      <c r="D9" s="190">
        <v>53009</v>
      </c>
      <c r="E9" s="187">
        <f t="shared" si="0"/>
        <v>264246</v>
      </c>
    </row>
    <row r="10" spans="1:5" ht="13.5" thickBot="1">
      <c r="A10" s="192" t="s">
        <v>5</v>
      </c>
      <c r="B10" s="193" t="s">
        <v>463</v>
      </c>
      <c r="C10" s="194">
        <v>204542</v>
      </c>
      <c r="D10" s="194">
        <v>53379</v>
      </c>
      <c r="E10" s="187">
        <f t="shared" si="0"/>
        <v>257921</v>
      </c>
    </row>
    <row r="11" spans="1:5" ht="26.25">
      <c r="A11" s="195" t="s">
        <v>6</v>
      </c>
      <c r="B11" s="637" t="s">
        <v>695</v>
      </c>
      <c r="C11" s="196">
        <f>C6+C9-C10</f>
        <v>12189</v>
      </c>
      <c r="D11" s="196">
        <f>D6+D9-D10</f>
        <v>313</v>
      </c>
      <c r="E11" s="187">
        <f t="shared" si="0"/>
        <v>12502</v>
      </c>
    </row>
    <row r="12" spans="1:5" ht="12.75">
      <c r="A12" s="188" t="s">
        <v>7</v>
      </c>
      <c r="B12" s="189" t="s">
        <v>460</v>
      </c>
      <c r="C12" s="190">
        <v>12000</v>
      </c>
      <c r="D12" s="190">
        <v>7</v>
      </c>
      <c r="E12" s="187">
        <f t="shared" si="0"/>
        <v>12007</v>
      </c>
    </row>
    <row r="13" spans="1:5" ht="13.5" thickBot="1">
      <c r="A13" s="197" t="s">
        <v>8</v>
      </c>
      <c r="B13" s="198" t="s">
        <v>461</v>
      </c>
      <c r="C13" s="199">
        <v>189</v>
      </c>
      <c r="D13" s="199">
        <v>306</v>
      </c>
      <c r="E13" s="187">
        <f t="shared" si="0"/>
        <v>495</v>
      </c>
    </row>
  </sheetData>
  <sheetProtection/>
  <mergeCells count="1">
    <mergeCell ref="A3:C3"/>
  </mergeCells>
  <conditionalFormatting sqref="C11:D11">
    <cfRule type="cellIs" priority="1" dxfId="1" operator="notEqual" stopIfTrue="1">
      <formula>SUM(C12:C13)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&amp;R&amp;"Times New Roman CE,Félkövér dőlt"&amp;9 6.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71"/>
  <sheetViews>
    <sheetView view="pageLayout" workbookViewId="0" topLeftCell="A1">
      <selection activeCell="A18" sqref="A18"/>
    </sheetView>
  </sheetViews>
  <sheetFormatPr defaultColWidth="9.00390625" defaultRowHeight="12.75"/>
  <cols>
    <col min="1" max="1" width="67.125" style="200" customWidth="1"/>
    <col min="2" max="2" width="6.125" style="201" customWidth="1"/>
    <col min="3" max="4" width="12.125" style="200" customWidth="1"/>
  </cols>
  <sheetData>
    <row r="1" spans="1:4" ht="15">
      <c r="A1" s="721" t="s">
        <v>702</v>
      </c>
      <c r="B1" s="722"/>
      <c r="C1" s="722"/>
      <c r="D1" s="722"/>
    </row>
    <row r="2" spans="3:4" ht="15.75" thickBot="1">
      <c r="C2" s="723" t="s">
        <v>464</v>
      </c>
      <c r="D2" s="723"/>
    </row>
    <row r="3" spans="1:4" ht="12.75">
      <c r="A3" s="724" t="s">
        <v>465</v>
      </c>
      <c r="B3" s="727" t="s">
        <v>354</v>
      </c>
      <c r="C3" s="730" t="s">
        <v>466</v>
      </c>
      <c r="D3" s="730" t="s">
        <v>467</v>
      </c>
    </row>
    <row r="4" spans="1:4" ht="12.75">
      <c r="A4" s="725"/>
      <c r="B4" s="728"/>
      <c r="C4" s="731"/>
      <c r="D4" s="731"/>
    </row>
    <row r="5" spans="1:4" ht="12.75">
      <c r="A5" s="726"/>
      <c r="B5" s="729"/>
      <c r="C5" s="732" t="s">
        <v>468</v>
      </c>
      <c r="D5" s="732"/>
    </row>
    <row r="6" spans="1:4" ht="13.5" thickBot="1">
      <c r="A6" s="202" t="s">
        <v>469</v>
      </c>
      <c r="B6" s="203" t="s">
        <v>470</v>
      </c>
      <c r="C6" s="203" t="s">
        <v>471</v>
      </c>
      <c r="D6" s="203" t="s">
        <v>472</v>
      </c>
    </row>
    <row r="7" spans="1:4" ht="12.75">
      <c r="A7" s="204" t="s">
        <v>473</v>
      </c>
      <c r="B7" s="205" t="s">
        <v>474</v>
      </c>
      <c r="C7" s="206">
        <v>501</v>
      </c>
      <c r="D7" s="206">
        <v>142</v>
      </c>
    </row>
    <row r="8" spans="1:4" ht="12.75">
      <c r="A8" s="207" t="s">
        <v>475</v>
      </c>
      <c r="B8" s="208" t="s">
        <v>476</v>
      </c>
      <c r="C8" s="209">
        <v>1242653</v>
      </c>
      <c r="D8" s="209">
        <v>1249909</v>
      </c>
    </row>
    <row r="9" spans="1:4" ht="12.75">
      <c r="A9" s="207" t="s">
        <v>477</v>
      </c>
      <c r="B9" s="208" t="s">
        <v>478</v>
      </c>
      <c r="C9" s="209">
        <v>1218953</v>
      </c>
      <c r="D9" s="209">
        <v>1226795</v>
      </c>
    </row>
    <row r="10" spans="1:4" ht="12.75">
      <c r="A10" s="210" t="s">
        <v>479</v>
      </c>
      <c r="B10" s="208" t="s">
        <v>480</v>
      </c>
      <c r="C10" s="211"/>
      <c r="D10" s="211"/>
    </row>
    <row r="11" spans="1:4" ht="20.25">
      <c r="A11" s="210" t="s">
        <v>481</v>
      </c>
      <c r="B11" s="208" t="s">
        <v>482</v>
      </c>
      <c r="C11" s="212"/>
      <c r="D11" s="212"/>
    </row>
    <row r="12" spans="1:4" ht="12.75">
      <c r="A12" s="210" t="s">
        <v>483</v>
      </c>
      <c r="B12" s="208" t="s">
        <v>484</v>
      </c>
      <c r="C12" s="212"/>
      <c r="D12" s="212"/>
    </row>
    <row r="13" spans="1:4" ht="12.75">
      <c r="A13" s="210" t="s">
        <v>485</v>
      </c>
      <c r="B13" s="208" t="s">
        <v>486</v>
      </c>
      <c r="C13" s="212"/>
      <c r="D13" s="212"/>
    </row>
    <row r="14" spans="1:4" ht="12.75">
      <c r="A14" s="207" t="s">
        <v>487</v>
      </c>
      <c r="B14" s="208" t="s">
        <v>488</v>
      </c>
      <c r="C14" s="213">
        <v>20700</v>
      </c>
      <c r="D14" s="213">
        <v>19624</v>
      </c>
    </row>
    <row r="15" spans="1:4" ht="12.75">
      <c r="A15" s="210" t="s">
        <v>489</v>
      </c>
      <c r="B15" s="208" t="s">
        <v>490</v>
      </c>
      <c r="C15" s="212">
        <v>0</v>
      </c>
      <c r="D15" s="212">
        <v>0</v>
      </c>
    </row>
    <row r="16" spans="1:4" ht="20.25">
      <c r="A16" s="210" t="s">
        <v>491</v>
      </c>
      <c r="B16" s="208" t="s">
        <v>10</v>
      </c>
      <c r="C16" s="212">
        <v>0</v>
      </c>
      <c r="D16" s="212">
        <v>0</v>
      </c>
    </row>
    <row r="17" spans="1:4" ht="12.75">
      <c r="A17" s="210" t="s">
        <v>492</v>
      </c>
      <c r="B17" s="208" t="s">
        <v>11</v>
      </c>
      <c r="C17" s="212"/>
      <c r="D17" s="212"/>
    </row>
    <row r="18" spans="1:4" ht="12.75">
      <c r="A18" s="210" t="s">
        <v>493</v>
      </c>
      <c r="B18" s="208" t="s">
        <v>12</v>
      </c>
      <c r="C18" s="212"/>
      <c r="D18" s="212"/>
    </row>
    <row r="19" spans="1:4" ht="12.75">
      <c r="A19" s="207" t="s">
        <v>494</v>
      </c>
      <c r="B19" s="208" t="s">
        <v>13</v>
      </c>
      <c r="C19" s="213">
        <v>0</v>
      </c>
      <c r="D19" s="213"/>
    </row>
    <row r="20" spans="1:4" ht="12.75">
      <c r="A20" s="210" t="s">
        <v>495</v>
      </c>
      <c r="B20" s="208" t="s">
        <v>14</v>
      </c>
      <c r="C20" s="212">
        <v>0</v>
      </c>
      <c r="D20" s="212">
        <v>0</v>
      </c>
    </row>
    <row r="21" spans="1:4" ht="12.75">
      <c r="A21" s="210" t="s">
        <v>496</v>
      </c>
      <c r="B21" s="208" t="s">
        <v>15</v>
      </c>
      <c r="C21" s="212">
        <v>0</v>
      </c>
      <c r="D21" s="212">
        <v>0</v>
      </c>
    </row>
    <row r="22" spans="1:4" ht="12.75">
      <c r="A22" s="210" t="s">
        <v>497</v>
      </c>
      <c r="B22" s="208" t="s">
        <v>16</v>
      </c>
      <c r="C22" s="212">
        <v>0</v>
      </c>
      <c r="D22" s="212">
        <v>0</v>
      </c>
    </row>
    <row r="23" spans="1:4" ht="12.75">
      <c r="A23" s="210" t="s">
        <v>498</v>
      </c>
      <c r="B23" s="208" t="s">
        <v>17</v>
      </c>
      <c r="C23" s="212">
        <v>0</v>
      </c>
      <c r="D23" s="212">
        <v>0</v>
      </c>
    </row>
    <row r="24" spans="1:4" ht="12.75">
      <c r="A24" s="207" t="s">
        <v>499</v>
      </c>
      <c r="B24" s="208" t="s">
        <v>18</v>
      </c>
      <c r="C24" s="213">
        <v>3000</v>
      </c>
      <c r="D24" s="213">
        <v>3490</v>
      </c>
    </row>
    <row r="25" spans="1:4" ht="12.75">
      <c r="A25" s="210" t="s">
        <v>500</v>
      </c>
      <c r="B25" s="208" t="s">
        <v>19</v>
      </c>
      <c r="C25" s="212">
        <v>0</v>
      </c>
      <c r="D25" s="212">
        <v>0</v>
      </c>
    </row>
    <row r="26" spans="1:4" ht="12.75">
      <c r="A26" s="210" t="s">
        <v>501</v>
      </c>
      <c r="B26" s="208" t="s">
        <v>20</v>
      </c>
      <c r="C26" s="212">
        <v>0</v>
      </c>
      <c r="D26" s="212">
        <v>0</v>
      </c>
    </row>
    <row r="27" spans="1:4" ht="12.75">
      <c r="A27" s="210" t="s">
        <v>502</v>
      </c>
      <c r="B27" s="208" t="s">
        <v>21</v>
      </c>
      <c r="C27" s="212"/>
      <c r="D27" s="212"/>
    </row>
    <row r="28" spans="1:4" ht="12.75">
      <c r="A28" s="210" t="s">
        <v>503</v>
      </c>
      <c r="B28" s="208" t="s">
        <v>22</v>
      </c>
      <c r="C28" s="212">
        <v>0</v>
      </c>
      <c r="D28" s="212">
        <v>0</v>
      </c>
    </row>
    <row r="29" spans="1:4" ht="12.75">
      <c r="A29" s="207" t="s">
        <v>504</v>
      </c>
      <c r="B29" s="208" t="s">
        <v>23</v>
      </c>
      <c r="C29" s="213">
        <v>0</v>
      </c>
      <c r="D29" s="213">
        <v>0</v>
      </c>
    </row>
    <row r="30" spans="1:4" ht="12.75">
      <c r="A30" s="210" t="s">
        <v>505</v>
      </c>
      <c r="B30" s="208" t="s">
        <v>24</v>
      </c>
      <c r="C30" s="212">
        <v>0</v>
      </c>
      <c r="D30" s="212">
        <v>0</v>
      </c>
    </row>
    <row r="31" spans="1:4" ht="20.25">
      <c r="A31" s="210" t="s">
        <v>506</v>
      </c>
      <c r="B31" s="208" t="s">
        <v>25</v>
      </c>
      <c r="C31" s="212">
        <v>0</v>
      </c>
      <c r="D31" s="212">
        <v>0</v>
      </c>
    </row>
    <row r="32" spans="1:4" ht="12.75">
      <c r="A32" s="210" t="s">
        <v>507</v>
      </c>
      <c r="B32" s="208" t="s">
        <v>26</v>
      </c>
      <c r="C32" s="212">
        <v>0</v>
      </c>
      <c r="D32" s="212">
        <v>0</v>
      </c>
    </row>
    <row r="33" spans="1:4" ht="12.75">
      <c r="A33" s="210" t="s">
        <v>508</v>
      </c>
      <c r="B33" s="208" t="s">
        <v>27</v>
      </c>
      <c r="C33" s="212">
        <v>0</v>
      </c>
      <c r="D33" s="212">
        <v>0</v>
      </c>
    </row>
    <row r="34" spans="1:4" ht="12.75">
      <c r="A34" s="207" t="s">
        <v>509</v>
      </c>
      <c r="B34" s="208" t="s">
        <v>343</v>
      </c>
      <c r="C34" s="213">
        <v>570</v>
      </c>
      <c r="D34" s="213"/>
    </row>
    <row r="35" spans="1:4" ht="12.75">
      <c r="A35" s="207" t="s">
        <v>510</v>
      </c>
      <c r="B35" s="208" t="s">
        <v>511</v>
      </c>
      <c r="C35" s="213">
        <v>570</v>
      </c>
      <c r="D35" s="213"/>
    </row>
    <row r="36" spans="1:4" ht="12.75">
      <c r="A36" s="210" t="s">
        <v>512</v>
      </c>
      <c r="B36" s="208" t="s">
        <v>513</v>
      </c>
      <c r="C36" s="212">
        <v>0</v>
      </c>
      <c r="D36" s="212">
        <v>0</v>
      </c>
    </row>
    <row r="37" spans="1:4" ht="12.75">
      <c r="A37" s="210" t="s">
        <v>514</v>
      </c>
      <c r="B37" s="208" t="s">
        <v>515</v>
      </c>
      <c r="C37" s="212">
        <v>0</v>
      </c>
      <c r="D37" s="212">
        <v>0</v>
      </c>
    </row>
    <row r="38" spans="1:4" ht="12.75">
      <c r="A38" s="210" t="s">
        <v>516</v>
      </c>
      <c r="B38" s="208" t="s">
        <v>517</v>
      </c>
      <c r="C38" s="212"/>
      <c r="D38" s="212"/>
    </row>
    <row r="39" spans="1:4" ht="12.75">
      <c r="A39" s="210" t="s">
        <v>518</v>
      </c>
      <c r="B39" s="208" t="s">
        <v>519</v>
      </c>
      <c r="C39" s="212">
        <v>570</v>
      </c>
      <c r="D39" s="212"/>
    </row>
    <row r="40" spans="1:4" ht="12.75">
      <c r="A40" s="207" t="s">
        <v>520</v>
      </c>
      <c r="B40" s="208" t="s">
        <v>521</v>
      </c>
      <c r="C40" s="213">
        <v>0</v>
      </c>
      <c r="D40" s="213">
        <v>0</v>
      </c>
    </row>
    <row r="41" spans="1:4" ht="12.75">
      <c r="A41" s="210" t="s">
        <v>522</v>
      </c>
      <c r="B41" s="208" t="s">
        <v>523</v>
      </c>
      <c r="C41" s="212">
        <v>0</v>
      </c>
      <c r="D41" s="212">
        <v>0</v>
      </c>
    </row>
    <row r="42" spans="1:4" ht="20.25">
      <c r="A42" s="210" t="s">
        <v>524</v>
      </c>
      <c r="B42" s="208" t="s">
        <v>525</v>
      </c>
      <c r="C42" s="212">
        <v>0</v>
      </c>
      <c r="D42" s="212">
        <v>0</v>
      </c>
    </row>
    <row r="43" spans="1:4" ht="12.75">
      <c r="A43" s="210" t="s">
        <v>526</v>
      </c>
      <c r="B43" s="208" t="s">
        <v>527</v>
      </c>
      <c r="C43" s="212">
        <v>0</v>
      </c>
      <c r="D43" s="212">
        <v>0</v>
      </c>
    </row>
    <row r="44" spans="1:4" ht="12.75">
      <c r="A44" s="210" t="s">
        <v>528</v>
      </c>
      <c r="B44" s="208" t="s">
        <v>529</v>
      </c>
      <c r="C44" s="212">
        <v>0</v>
      </c>
      <c r="D44" s="212">
        <v>0</v>
      </c>
    </row>
    <row r="45" spans="1:4" ht="12.75">
      <c r="A45" s="207" t="s">
        <v>530</v>
      </c>
      <c r="B45" s="208" t="s">
        <v>531</v>
      </c>
      <c r="C45" s="213">
        <v>0</v>
      </c>
      <c r="D45" s="213">
        <v>0</v>
      </c>
    </row>
    <row r="46" spans="1:4" ht="12.75">
      <c r="A46" s="210" t="s">
        <v>532</v>
      </c>
      <c r="B46" s="208" t="s">
        <v>533</v>
      </c>
      <c r="C46" s="212">
        <v>0</v>
      </c>
      <c r="D46" s="212">
        <v>0</v>
      </c>
    </row>
    <row r="47" spans="1:4" ht="20.25">
      <c r="A47" s="210" t="s">
        <v>534</v>
      </c>
      <c r="B47" s="208" t="s">
        <v>535</v>
      </c>
      <c r="C47" s="212">
        <v>0</v>
      </c>
      <c r="D47" s="212">
        <v>0</v>
      </c>
    </row>
    <row r="48" spans="1:4" ht="12.75">
      <c r="A48" s="210" t="s">
        <v>536</v>
      </c>
      <c r="B48" s="208" t="s">
        <v>537</v>
      </c>
      <c r="C48" s="212">
        <v>0</v>
      </c>
      <c r="D48" s="212">
        <v>0</v>
      </c>
    </row>
    <row r="49" spans="1:4" ht="12.75">
      <c r="A49" s="210" t="s">
        <v>538</v>
      </c>
      <c r="B49" s="208" t="s">
        <v>539</v>
      </c>
      <c r="C49" s="212">
        <v>0</v>
      </c>
      <c r="D49" s="212">
        <v>0</v>
      </c>
    </row>
    <row r="50" spans="1:4" ht="12.75">
      <c r="A50" s="207" t="s">
        <v>540</v>
      </c>
      <c r="B50" s="208" t="s">
        <v>541</v>
      </c>
      <c r="C50" s="212"/>
      <c r="D50" s="212"/>
    </row>
    <row r="51" spans="1:4" ht="20.25">
      <c r="A51" s="207" t="s">
        <v>542</v>
      </c>
      <c r="B51" s="208" t="s">
        <v>543</v>
      </c>
      <c r="C51" s="638">
        <v>1243724</v>
      </c>
      <c r="D51" s="638">
        <v>1250051</v>
      </c>
    </row>
    <row r="52" spans="1:4" ht="12.75">
      <c r="A52" s="207" t="s">
        <v>544</v>
      </c>
      <c r="B52" s="208" t="s">
        <v>545</v>
      </c>
      <c r="C52" s="212">
        <v>260</v>
      </c>
      <c r="D52" s="212">
        <v>327</v>
      </c>
    </row>
    <row r="53" spans="1:4" ht="12.75">
      <c r="A53" s="207" t="s">
        <v>546</v>
      </c>
      <c r="B53" s="208" t="s">
        <v>547</v>
      </c>
      <c r="C53" s="212"/>
      <c r="D53" s="212"/>
    </row>
    <row r="54" spans="1:4" ht="12.75">
      <c r="A54" s="207" t="s">
        <v>548</v>
      </c>
      <c r="B54" s="208" t="s">
        <v>549</v>
      </c>
      <c r="C54" s="638">
        <v>260</v>
      </c>
      <c r="D54" s="638">
        <v>327</v>
      </c>
    </row>
    <row r="55" spans="1:4" ht="12.75">
      <c r="A55" s="207" t="s">
        <v>550</v>
      </c>
      <c r="B55" s="208" t="s">
        <v>551</v>
      </c>
      <c r="C55" s="212">
        <v>0</v>
      </c>
      <c r="D55" s="212">
        <v>0</v>
      </c>
    </row>
    <row r="56" spans="1:4" ht="12.75">
      <c r="A56" s="207" t="s">
        <v>552</v>
      </c>
      <c r="B56" s="208" t="s">
        <v>553</v>
      </c>
      <c r="C56" s="212">
        <v>850</v>
      </c>
      <c r="D56" s="212">
        <v>495</v>
      </c>
    </row>
    <row r="57" spans="1:4" ht="12.75">
      <c r="A57" s="207" t="s">
        <v>554</v>
      </c>
      <c r="B57" s="208" t="s">
        <v>555</v>
      </c>
      <c r="C57" s="212">
        <v>5327</v>
      </c>
      <c r="D57" s="212">
        <v>12007</v>
      </c>
    </row>
    <row r="58" spans="1:4" ht="12.75">
      <c r="A58" s="207" t="s">
        <v>556</v>
      </c>
      <c r="B58" s="208" t="s">
        <v>557</v>
      </c>
      <c r="C58" s="212"/>
      <c r="D58" s="212"/>
    </row>
    <row r="59" spans="1:4" ht="12.75">
      <c r="A59" s="207" t="s">
        <v>558</v>
      </c>
      <c r="B59" s="208" t="s">
        <v>559</v>
      </c>
      <c r="C59" s="638">
        <v>6177</v>
      </c>
      <c r="D59" s="638">
        <v>12502</v>
      </c>
    </row>
    <row r="60" spans="1:4" ht="12.75">
      <c r="A60" s="207" t="s">
        <v>560</v>
      </c>
      <c r="B60" s="208" t="s">
        <v>561</v>
      </c>
      <c r="C60" s="212">
        <v>4773</v>
      </c>
      <c r="D60" s="212">
        <v>6158</v>
      </c>
    </row>
    <row r="61" spans="1:4" ht="12.75">
      <c r="A61" s="207" t="s">
        <v>562</v>
      </c>
      <c r="B61" s="208" t="s">
        <v>563</v>
      </c>
      <c r="C61" s="212">
        <v>0</v>
      </c>
      <c r="D61" s="212">
        <v>0</v>
      </c>
    </row>
    <row r="62" spans="1:4" ht="12.75">
      <c r="A62" s="207" t="s">
        <v>564</v>
      </c>
      <c r="B62" s="208" t="s">
        <v>565</v>
      </c>
      <c r="C62" s="212">
        <v>0</v>
      </c>
      <c r="D62" s="639">
        <v>10</v>
      </c>
    </row>
    <row r="63" spans="1:4" ht="12.75">
      <c r="A63" s="207" t="s">
        <v>566</v>
      </c>
      <c r="B63" s="208" t="s">
        <v>567</v>
      </c>
      <c r="C63" s="638">
        <v>4773</v>
      </c>
      <c r="D63" s="638">
        <v>6168</v>
      </c>
    </row>
    <row r="64" spans="1:4" ht="12.75">
      <c r="A64" s="207" t="s">
        <v>568</v>
      </c>
      <c r="B64" s="208" t="s">
        <v>569</v>
      </c>
      <c r="C64" s="638">
        <v>2743</v>
      </c>
      <c r="D64" s="638">
        <v>3203</v>
      </c>
    </row>
    <row r="65" spans="1:4" ht="12.75">
      <c r="A65" s="207" t="s">
        <v>570</v>
      </c>
      <c r="B65" s="208" t="s">
        <v>571</v>
      </c>
      <c r="C65" s="212">
        <v>0</v>
      </c>
      <c r="D65" s="212">
        <v>0</v>
      </c>
    </row>
    <row r="66" spans="1:4" ht="13.5" thickBot="1">
      <c r="A66" s="214" t="s">
        <v>572</v>
      </c>
      <c r="B66" s="215" t="s">
        <v>573</v>
      </c>
      <c r="C66" s="216">
        <v>1257677</v>
      </c>
      <c r="D66" s="216">
        <v>1272251</v>
      </c>
    </row>
    <row r="67" spans="1:4" ht="15">
      <c r="A67" s="217"/>
      <c r="C67" s="218"/>
      <c r="D67" s="218"/>
    </row>
    <row r="68" spans="1:4" ht="15">
      <c r="A68" s="217"/>
      <c r="C68" s="218"/>
      <c r="D68" s="218"/>
    </row>
    <row r="69" spans="1:4" ht="15">
      <c r="A69" s="219"/>
      <c r="C69" s="218"/>
      <c r="D69" s="218"/>
    </row>
    <row r="70" spans="1:4" ht="15">
      <c r="A70" s="720"/>
      <c r="B70" s="720"/>
      <c r="C70" s="720"/>
      <c r="D70" s="720"/>
    </row>
    <row r="71" spans="1:4" ht="15">
      <c r="A71" s="720"/>
      <c r="B71" s="720"/>
      <c r="C71" s="720"/>
      <c r="D71" s="720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&amp;C&amp;"Times New Roman CE,Félkövér"&amp;12Mórágy Községi Önkormányzat&amp;R&amp;"Times New Roman CE,Félkövér dőlt"&amp;9 7. számú melléklet</oddHeader>
  </headerFooter>
  <rowBreaks count="1" manualBreakCount="1">
    <brk id="6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A5" sqref="A5:A7"/>
    </sheetView>
  </sheetViews>
  <sheetFormatPr defaultColWidth="9.00390625" defaultRowHeight="12.75"/>
  <cols>
    <col min="1" max="1" width="71.125" style="220" customWidth="1"/>
    <col min="2" max="2" width="6.125" style="221" customWidth="1"/>
    <col min="3" max="3" width="13.625" style="221" customWidth="1"/>
    <col min="4" max="4" width="11.625" style="222" customWidth="1"/>
  </cols>
  <sheetData>
    <row r="1" spans="1:4" ht="12.75">
      <c r="A1" s="734" t="s">
        <v>701</v>
      </c>
      <c r="B1" s="734"/>
      <c r="C1" s="734"/>
      <c r="D1" s="734"/>
    </row>
    <row r="2" spans="1:4" ht="15">
      <c r="A2" s="735" t="s">
        <v>700</v>
      </c>
      <c r="B2" s="735"/>
      <c r="C2" s="735"/>
      <c r="D2" s="735"/>
    </row>
    <row r="4" spans="2:4" ht="13.5" thickBot="1">
      <c r="B4" s="736" t="s">
        <v>464</v>
      </c>
      <c r="C4" s="736"/>
      <c r="D4" s="736"/>
    </row>
    <row r="5" spans="1:4" ht="12.75">
      <c r="A5" s="737" t="s">
        <v>574</v>
      </c>
      <c r="B5" s="727" t="s">
        <v>354</v>
      </c>
      <c r="C5" s="730" t="s">
        <v>466</v>
      </c>
      <c r="D5" s="730" t="s">
        <v>467</v>
      </c>
    </row>
    <row r="6" spans="1:4" ht="12.75" customHeight="1">
      <c r="A6" s="738"/>
      <c r="B6" s="728"/>
      <c r="C6" s="731"/>
      <c r="D6" s="731"/>
    </row>
    <row r="7" spans="1:4" ht="12.75" customHeight="1">
      <c r="A7" s="739"/>
      <c r="B7" s="729"/>
      <c r="C7" s="732" t="s">
        <v>468</v>
      </c>
      <c r="D7" s="732"/>
    </row>
    <row r="8" spans="1:4" ht="13.5" thickBot="1">
      <c r="A8" s="223" t="s">
        <v>575</v>
      </c>
      <c r="B8" s="224" t="s">
        <v>470</v>
      </c>
      <c r="C8" s="225" t="s">
        <v>471</v>
      </c>
      <c r="D8" s="226" t="s">
        <v>472</v>
      </c>
    </row>
    <row r="9" spans="1:4" ht="12.75">
      <c r="A9" s="204" t="s">
        <v>576</v>
      </c>
      <c r="B9" s="205" t="s">
        <v>474</v>
      </c>
      <c r="C9" s="227">
        <v>1661366</v>
      </c>
      <c r="D9" s="228">
        <v>1661366</v>
      </c>
    </row>
    <row r="10" spans="1:4" ht="12.75">
      <c r="A10" s="207" t="s">
        <v>577</v>
      </c>
      <c r="B10" s="208" t="s">
        <v>476</v>
      </c>
      <c r="C10" s="229"/>
      <c r="D10" s="230"/>
    </row>
    <row r="11" spans="1:4" ht="12.75">
      <c r="A11" s="207" t="s">
        <v>578</v>
      </c>
      <c r="B11" s="208" t="s">
        <v>478</v>
      </c>
      <c r="C11" s="229">
        <v>3918</v>
      </c>
      <c r="D11" s="230">
        <v>3918</v>
      </c>
    </row>
    <row r="12" spans="1:4" ht="12.75">
      <c r="A12" s="207" t="s">
        <v>579</v>
      </c>
      <c r="B12" s="208" t="s">
        <v>480</v>
      </c>
      <c r="C12" s="231">
        <v>-419513</v>
      </c>
      <c r="D12" s="231">
        <v>-483116</v>
      </c>
    </row>
    <row r="13" spans="1:4" ht="12.75">
      <c r="A13" s="207" t="s">
        <v>580</v>
      </c>
      <c r="B13" s="208" t="s">
        <v>482</v>
      </c>
      <c r="C13" s="231"/>
      <c r="D13" s="232">
        <v>0</v>
      </c>
    </row>
    <row r="14" spans="1:4" ht="12.75">
      <c r="A14" s="207" t="s">
        <v>581</v>
      </c>
      <c r="B14" s="208" t="s">
        <v>484</v>
      </c>
      <c r="C14" s="231">
        <v>-63600</v>
      </c>
      <c r="D14" s="232">
        <v>-52015</v>
      </c>
    </row>
    <row r="15" spans="1:4" ht="12.75">
      <c r="A15" s="207" t="s">
        <v>582</v>
      </c>
      <c r="B15" s="208" t="s">
        <v>486</v>
      </c>
      <c r="C15" s="233">
        <f>+C9+C10+C11+C12+C13+C14</f>
        <v>1182171</v>
      </c>
      <c r="D15" s="234">
        <f>+D9+D10+D11+D12+D13+D14</f>
        <v>1130153</v>
      </c>
    </row>
    <row r="16" spans="1:4" ht="12.75">
      <c r="A16" s="207" t="s">
        <v>583</v>
      </c>
      <c r="B16" s="208" t="s">
        <v>488</v>
      </c>
      <c r="C16" s="235">
        <v>272</v>
      </c>
      <c r="D16" s="236">
        <v>3632</v>
      </c>
    </row>
    <row r="17" spans="1:4" ht="12.75">
      <c r="A17" s="207" t="s">
        <v>584</v>
      </c>
      <c r="B17" s="208" t="s">
        <v>490</v>
      </c>
      <c r="C17" s="231">
        <v>1755</v>
      </c>
      <c r="D17" s="232">
        <v>2013</v>
      </c>
    </row>
    <row r="18" spans="1:4" ht="12.75">
      <c r="A18" s="207" t="s">
        <v>585</v>
      </c>
      <c r="B18" s="208" t="s">
        <v>10</v>
      </c>
      <c r="C18" s="231">
        <v>512</v>
      </c>
      <c r="D18" s="232">
        <v>562</v>
      </c>
    </row>
    <row r="19" spans="1:4" ht="12.75">
      <c r="A19" s="207" t="s">
        <v>586</v>
      </c>
      <c r="B19" s="208" t="s">
        <v>11</v>
      </c>
      <c r="C19" s="233">
        <f>SUM(C16:C18)</f>
        <v>2539</v>
      </c>
      <c r="D19" s="234">
        <f>+D16+D17+D18</f>
        <v>6207</v>
      </c>
    </row>
    <row r="20" spans="1:4" ht="12.75">
      <c r="A20" s="207" t="s">
        <v>587</v>
      </c>
      <c r="B20" s="208" t="s">
        <v>12</v>
      </c>
      <c r="C20" s="233"/>
      <c r="D20" s="234"/>
    </row>
    <row r="21" spans="1:4" ht="12.75">
      <c r="A21" s="207" t="s">
        <v>588</v>
      </c>
      <c r="B21" s="208" t="s">
        <v>13</v>
      </c>
      <c r="C21" s="231"/>
      <c r="D21" s="232"/>
    </row>
    <row r="22" spans="1:4" ht="12.75">
      <c r="A22" s="207" t="s">
        <v>589</v>
      </c>
      <c r="B22" s="208" t="s">
        <v>14</v>
      </c>
      <c r="C22" s="237">
        <v>72967</v>
      </c>
      <c r="D22" s="238">
        <v>135891</v>
      </c>
    </row>
    <row r="23" spans="1:4" ht="13.5" thickBot="1">
      <c r="A23" s="239" t="s">
        <v>590</v>
      </c>
      <c r="B23" s="215" t="s">
        <v>15</v>
      </c>
      <c r="C23" s="240">
        <f>+C15+C19+C21+C22+C20</f>
        <v>1257677</v>
      </c>
      <c r="D23" s="241">
        <f>+D15+D19+D21+D22+D20</f>
        <v>1272251</v>
      </c>
    </row>
    <row r="24" spans="1:4" ht="15">
      <c r="A24" s="217"/>
      <c r="B24" s="219"/>
      <c r="C24" s="219"/>
      <c r="D24" s="218"/>
    </row>
    <row r="25" spans="1:4" ht="15">
      <c r="A25" s="217"/>
      <c r="B25" s="219"/>
      <c r="C25" s="219"/>
      <c r="D25" s="218"/>
    </row>
    <row r="26" spans="1:4" ht="15">
      <c r="A26" s="219"/>
      <c r="B26" s="219"/>
      <c r="C26" s="219"/>
      <c r="D26" s="218"/>
    </row>
    <row r="27" spans="1:4" ht="15">
      <c r="A27" s="733"/>
      <c r="B27" s="733"/>
      <c r="C27" s="733"/>
      <c r="D27" s="733"/>
    </row>
    <row r="28" spans="1:4" ht="15">
      <c r="A28" s="733"/>
      <c r="B28" s="733"/>
      <c r="C28" s="733"/>
      <c r="D28" s="733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CE,Félkövér"&amp;12Mórágy Községi Önkormányzata&amp;R&amp;"Times New Roman CE,Félkövér dőlt"&amp;9 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SheetLayoutView="130" zoomScalePageLayoutView="0" workbookViewId="0" topLeftCell="A90">
      <selection activeCell="F113" sqref="F113"/>
    </sheetView>
  </sheetViews>
  <sheetFormatPr defaultColWidth="9.375" defaultRowHeight="12.75"/>
  <cols>
    <col min="1" max="1" width="9.50390625" style="31" customWidth="1"/>
    <col min="2" max="2" width="91.625" style="31" customWidth="1"/>
    <col min="3" max="3" width="16.125" style="490" customWidth="1"/>
    <col min="4" max="4" width="16.00390625" style="490" customWidth="1"/>
    <col min="5" max="5" width="16.125" style="490" customWidth="1"/>
    <col min="6" max="6" width="16.125" style="466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289</v>
      </c>
      <c r="B1" s="647"/>
      <c r="C1" s="647"/>
      <c r="D1" s="647"/>
      <c r="E1" s="647"/>
      <c r="F1" s="647"/>
    </row>
    <row r="2" spans="1:6" ht="15.75" customHeight="1" thickBot="1">
      <c r="A2" s="658" t="s">
        <v>350</v>
      </c>
      <c r="B2" s="658"/>
      <c r="C2" s="672" t="s">
        <v>117</v>
      </c>
      <c r="D2" s="672"/>
      <c r="E2" s="672"/>
      <c r="F2" s="672"/>
    </row>
    <row r="3" spans="1:6" ht="24" customHeight="1">
      <c r="A3" s="680" t="s">
        <v>38</v>
      </c>
      <c r="B3" s="678" t="s">
        <v>0</v>
      </c>
      <c r="C3" s="673" t="s">
        <v>690</v>
      </c>
      <c r="D3" s="674"/>
      <c r="E3" s="675"/>
      <c r="F3" s="676" t="s">
        <v>114</v>
      </c>
    </row>
    <row r="4" spans="1:6" ht="24" customHeight="1" thickBot="1">
      <c r="A4" s="681"/>
      <c r="B4" s="679"/>
      <c r="C4" s="494" t="s">
        <v>112</v>
      </c>
      <c r="D4" s="494" t="s">
        <v>113</v>
      </c>
      <c r="E4" s="495" t="s">
        <v>349</v>
      </c>
      <c r="F4" s="677"/>
    </row>
    <row r="5" spans="1:6" ht="18" customHeight="1" thickBot="1">
      <c r="A5" s="27">
        <v>1</v>
      </c>
      <c r="B5" s="28">
        <v>2</v>
      </c>
      <c r="C5" s="410">
        <v>3</v>
      </c>
      <c r="D5" s="411">
        <v>4</v>
      </c>
      <c r="E5" s="407">
        <v>5</v>
      </c>
      <c r="F5" s="412">
        <v>6</v>
      </c>
    </row>
    <row r="6" spans="1:6" s="6" customFormat="1" ht="18" customHeight="1" thickBot="1">
      <c r="A6" s="362" t="s">
        <v>1</v>
      </c>
      <c r="B6" s="363" t="s">
        <v>121</v>
      </c>
      <c r="C6" s="405">
        <f>+C7+C8+C9+C10+C11+C12</f>
        <v>55923</v>
      </c>
      <c r="D6" s="413">
        <f>+D7+D8+D9+D10+D11+D12</f>
        <v>62287</v>
      </c>
      <c r="E6" s="414">
        <f>+E7+E8+E9+E10+E11+E12</f>
        <v>62287</v>
      </c>
      <c r="F6" s="415">
        <f>E6/D6*100</f>
        <v>100</v>
      </c>
    </row>
    <row r="7" spans="1:6" s="1" customFormat="1" ht="18" customHeight="1">
      <c r="A7" s="364" t="s">
        <v>49</v>
      </c>
      <c r="B7" s="365" t="s">
        <v>122</v>
      </c>
      <c r="C7" s="416">
        <v>16076</v>
      </c>
      <c r="D7" s="416">
        <v>16132</v>
      </c>
      <c r="E7" s="417">
        <v>16132</v>
      </c>
      <c r="F7" s="418">
        <f>E7/D7*100</f>
        <v>100</v>
      </c>
    </row>
    <row r="8" spans="1:6" s="1" customFormat="1" ht="18" customHeight="1">
      <c r="A8" s="366" t="s">
        <v>50</v>
      </c>
      <c r="B8" s="367" t="s">
        <v>123</v>
      </c>
      <c r="C8" s="419">
        <v>20935</v>
      </c>
      <c r="D8" s="420">
        <v>20935</v>
      </c>
      <c r="E8" s="421">
        <v>20935</v>
      </c>
      <c r="F8" s="418">
        <v>100</v>
      </c>
    </row>
    <row r="9" spans="1:6" s="1" customFormat="1" ht="18" customHeight="1">
      <c r="A9" s="366" t="s">
        <v>51</v>
      </c>
      <c r="B9" s="367" t="s">
        <v>124</v>
      </c>
      <c r="C9" s="419">
        <v>17712</v>
      </c>
      <c r="D9" s="419">
        <v>20518</v>
      </c>
      <c r="E9" s="421">
        <v>20518</v>
      </c>
      <c r="F9" s="418">
        <f>E9/D9*100</f>
        <v>100</v>
      </c>
    </row>
    <row r="10" spans="1:6" s="1" customFormat="1" ht="18" customHeight="1">
      <c r="A10" s="366" t="s">
        <v>52</v>
      </c>
      <c r="B10" s="367" t="s">
        <v>125</v>
      </c>
      <c r="C10" s="419">
        <v>1200</v>
      </c>
      <c r="D10" s="419">
        <v>1200</v>
      </c>
      <c r="E10" s="421">
        <v>1200</v>
      </c>
      <c r="F10" s="418">
        <f>E10/D10*100</f>
        <v>100</v>
      </c>
    </row>
    <row r="11" spans="1:6" s="1" customFormat="1" ht="18" customHeight="1">
      <c r="A11" s="366" t="s">
        <v>126</v>
      </c>
      <c r="B11" s="367" t="s">
        <v>692</v>
      </c>
      <c r="C11" s="419">
        <v>0</v>
      </c>
      <c r="D11" s="420">
        <v>2164</v>
      </c>
      <c r="E11" s="421">
        <v>2164</v>
      </c>
      <c r="F11" s="422">
        <f>E11/D11*100</f>
        <v>100</v>
      </c>
    </row>
    <row r="12" spans="1:6" s="1" customFormat="1" ht="18" customHeight="1" thickBot="1">
      <c r="A12" s="368" t="s">
        <v>53</v>
      </c>
      <c r="B12" s="369" t="s">
        <v>693</v>
      </c>
      <c r="C12" s="419"/>
      <c r="D12" s="420">
        <v>1338</v>
      </c>
      <c r="E12" s="421">
        <v>1338</v>
      </c>
      <c r="F12" s="423">
        <f>E12/D12*100</f>
        <v>100</v>
      </c>
    </row>
    <row r="13" spans="1:6" s="1" customFormat="1" ht="18" customHeight="1" thickBot="1">
      <c r="A13" s="362" t="s">
        <v>2</v>
      </c>
      <c r="B13" s="370" t="s">
        <v>129</v>
      </c>
      <c r="C13" s="405">
        <f>+C14+C15+C16+C17+C18</f>
        <v>52075</v>
      </c>
      <c r="D13" s="413">
        <f>+D14+D15+D16+D17+D18</f>
        <v>59181</v>
      </c>
      <c r="E13" s="414">
        <f>+E14+E15+E16+E17+E18</f>
        <v>59181</v>
      </c>
      <c r="F13" s="424">
        <f>E13/D13*100</f>
        <v>100</v>
      </c>
    </row>
    <row r="14" spans="1:6" s="1" customFormat="1" ht="18" customHeight="1">
      <c r="A14" s="364" t="s">
        <v>55</v>
      </c>
      <c r="B14" s="365" t="s">
        <v>130</v>
      </c>
      <c r="C14" s="416"/>
      <c r="D14" s="425"/>
      <c r="E14" s="417"/>
      <c r="F14" s="426"/>
    </row>
    <row r="15" spans="1:6" s="1" customFormat="1" ht="18" customHeight="1">
      <c r="A15" s="366" t="s">
        <v>56</v>
      </c>
      <c r="B15" s="367" t="s">
        <v>131</v>
      </c>
      <c r="C15" s="419"/>
      <c r="D15" s="420"/>
      <c r="E15" s="421"/>
      <c r="F15" s="422"/>
    </row>
    <row r="16" spans="1:6" s="1" customFormat="1" ht="18" customHeight="1">
      <c r="A16" s="366" t="s">
        <v>57</v>
      </c>
      <c r="B16" s="367" t="s">
        <v>132</v>
      </c>
      <c r="C16" s="419"/>
      <c r="D16" s="420"/>
      <c r="E16" s="421"/>
      <c r="F16" s="422"/>
    </row>
    <row r="17" spans="1:6" s="1" customFormat="1" ht="18" customHeight="1">
      <c r="A17" s="366" t="s">
        <v>58</v>
      </c>
      <c r="B17" s="367" t="s">
        <v>133</v>
      </c>
      <c r="C17" s="419"/>
      <c r="D17" s="420"/>
      <c r="E17" s="421"/>
      <c r="F17" s="427"/>
    </row>
    <row r="18" spans="1:6" s="1" customFormat="1" ht="18" customHeight="1">
      <c r="A18" s="366" t="s">
        <v>59</v>
      </c>
      <c r="B18" s="367" t="s">
        <v>134</v>
      </c>
      <c r="C18" s="419">
        <v>52075</v>
      </c>
      <c r="D18" s="419">
        <v>59181</v>
      </c>
      <c r="E18" s="421">
        <v>59181</v>
      </c>
      <c r="F18" s="422">
        <f>E18/D18*100</f>
        <v>100</v>
      </c>
    </row>
    <row r="19" spans="1:6" s="1" customFormat="1" ht="18" customHeight="1" thickBot="1">
      <c r="A19" s="368" t="s">
        <v>65</v>
      </c>
      <c r="B19" s="369" t="s">
        <v>135</v>
      </c>
      <c r="C19" s="428"/>
      <c r="D19" s="429"/>
      <c r="E19" s="430"/>
      <c r="F19" s="423"/>
    </row>
    <row r="20" spans="1:6" s="1" customFormat="1" ht="18" customHeight="1" thickBot="1">
      <c r="A20" s="362" t="s">
        <v>3</v>
      </c>
      <c r="B20" s="363" t="s">
        <v>136</v>
      </c>
      <c r="C20" s="405">
        <f>+C21+C22+C23+C24+C25</f>
        <v>33547</v>
      </c>
      <c r="D20" s="413">
        <f>+D21+D22+D23+D24+D25</f>
        <v>70914</v>
      </c>
      <c r="E20" s="414">
        <f>+E21+E22+E23+E24+E25</f>
        <v>70914</v>
      </c>
      <c r="F20" s="431">
        <v>100</v>
      </c>
    </row>
    <row r="21" spans="1:6" s="1" customFormat="1" ht="18" customHeight="1">
      <c r="A21" s="364" t="s">
        <v>39</v>
      </c>
      <c r="B21" s="365" t="s">
        <v>137</v>
      </c>
      <c r="C21" s="416"/>
      <c r="D21" s="425">
        <v>29527</v>
      </c>
      <c r="E21" s="417">
        <v>29527</v>
      </c>
      <c r="F21" s="426">
        <v>100</v>
      </c>
    </row>
    <row r="22" spans="1:6" s="1" customFormat="1" ht="18" customHeight="1">
      <c r="A22" s="366" t="s">
        <v>138</v>
      </c>
      <c r="B22" s="367" t="s">
        <v>139</v>
      </c>
      <c r="C22" s="419"/>
      <c r="D22" s="420"/>
      <c r="E22" s="421"/>
      <c r="F22" s="422"/>
    </row>
    <row r="23" spans="1:6" s="1" customFormat="1" ht="18" customHeight="1">
      <c r="A23" s="366" t="s">
        <v>140</v>
      </c>
      <c r="B23" s="367" t="s">
        <v>141</v>
      </c>
      <c r="C23" s="419"/>
      <c r="D23" s="420"/>
      <c r="E23" s="421"/>
      <c r="F23" s="432"/>
    </row>
    <row r="24" spans="1:6" s="1" customFormat="1" ht="18" customHeight="1">
      <c r="A24" s="366" t="s">
        <v>142</v>
      </c>
      <c r="B24" s="367" t="s">
        <v>143</v>
      </c>
      <c r="C24" s="419"/>
      <c r="D24" s="420"/>
      <c r="E24" s="421"/>
      <c r="F24" s="427"/>
    </row>
    <row r="25" spans="1:6" s="1" customFormat="1" ht="18" customHeight="1">
      <c r="A25" s="366" t="s">
        <v>78</v>
      </c>
      <c r="B25" s="367" t="s">
        <v>144</v>
      </c>
      <c r="C25" s="419">
        <v>33547</v>
      </c>
      <c r="D25" s="420">
        <v>41387</v>
      </c>
      <c r="E25" s="421">
        <v>41387</v>
      </c>
      <c r="F25" s="422">
        <v>100</v>
      </c>
    </row>
    <row r="26" spans="1:6" s="1" customFormat="1" ht="18" customHeight="1" thickBot="1">
      <c r="A26" s="368" t="s">
        <v>79</v>
      </c>
      <c r="B26" s="369" t="s">
        <v>145</v>
      </c>
      <c r="C26" s="428"/>
      <c r="D26" s="429">
        <v>7840</v>
      </c>
      <c r="E26" s="430">
        <v>7840</v>
      </c>
      <c r="F26" s="423">
        <v>100</v>
      </c>
    </row>
    <row r="27" spans="1:6" s="1" customFormat="1" ht="18" customHeight="1" thickBot="1">
      <c r="A27" s="362" t="s">
        <v>80</v>
      </c>
      <c r="B27" s="363" t="s">
        <v>146</v>
      </c>
      <c r="C27" s="433">
        <f>+C28+C31+C32+C33</f>
        <v>5930</v>
      </c>
      <c r="D27" s="434">
        <f>+D28+D31+D32+D33</f>
        <v>8812</v>
      </c>
      <c r="E27" s="435">
        <f>+E28+E31+E32+E33</f>
        <v>6562</v>
      </c>
      <c r="F27" s="431">
        <f aca="true" t="shared" si="0" ref="F27:F34">E27/D27*100</f>
        <v>74.4666364049024</v>
      </c>
    </row>
    <row r="28" spans="1:6" s="1" customFormat="1" ht="18" customHeight="1" thickBot="1">
      <c r="A28" s="364" t="s">
        <v>40</v>
      </c>
      <c r="B28" s="365" t="s">
        <v>147</v>
      </c>
      <c r="C28" s="433">
        <f>+C29+C30</f>
        <v>4930</v>
      </c>
      <c r="D28" s="433">
        <f>+D29+D30</f>
        <v>6815</v>
      </c>
      <c r="E28" s="433">
        <f>+E29+E30</f>
        <v>5513</v>
      </c>
      <c r="F28" s="426">
        <f t="shared" si="0"/>
        <v>80.89508437270726</v>
      </c>
    </row>
    <row r="29" spans="1:6" s="1" customFormat="1" ht="18" customHeight="1">
      <c r="A29" s="366" t="s">
        <v>148</v>
      </c>
      <c r="B29" s="367" t="s">
        <v>149</v>
      </c>
      <c r="C29" s="419">
        <v>2130</v>
      </c>
      <c r="D29" s="419">
        <v>2736</v>
      </c>
      <c r="E29" s="421">
        <v>2134</v>
      </c>
      <c r="F29" s="422">
        <f t="shared" si="0"/>
        <v>77.99707602339181</v>
      </c>
    </row>
    <row r="30" spans="1:6" s="1" customFormat="1" ht="18" customHeight="1">
      <c r="A30" s="366" t="s">
        <v>150</v>
      </c>
      <c r="B30" s="367" t="s">
        <v>151</v>
      </c>
      <c r="C30" s="419">
        <v>2800</v>
      </c>
      <c r="D30" s="419">
        <v>4079</v>
      </c>
      <c r="E30" s="421">
        <v>3379</v>
      </c>
      <c r="F30" s="422">
        <f t="shared" si="0"/>
        <v>82.83893111056632</v>
      </c>
    </row>
    <row r="31" spans="1:6" s="1" customFormat="1" ht="18" customHeight="1">
      <c r="A31" s="366" t="s">
        <v>41</v>
      </c>
      <c r="B31" s="367" t="s">
        <v>104</v>
      </c>
      <c r="C31" s="419">
        <v>1000</v>
      </c>
      <c r="D31" s="419">
        <v>1683</v>
      </c>
      <c r="E31" s="421">
        <v>997</v>
      </c>
      <c r="F31" s="422">
        <f t="shared" si="0"/>
        <v>59.239453357100416</v>
      </c>
    </row>
    <row r="32" spans="1:6" s="1" customFormat="1" ht="18" customHeight="1">
      <c r="A32" s="366" t="s">
        <v>152</v>
      </c>
      <c r="B32" s="367" t="s">
        <v>153</v>
      </c>
      <c r="C32" s="419">
        <v>0</v>
      </c>
      <c r="D32" s="419"/>
      <c r="E32" s="421"/>
      <c r="F32" s="422"/>
    </row>
    <row r="33" spans="1:6" s="1" customFormat="1" ht="18" customHeight="1" thickBot="1">
      <c r="A33" s="368" t="s">
        <v>154</v>
      </c>
      <c r="B33" s="369" t="s">
        <v>155</v>
      </c>
      <c r="C33" s="428">
        <v>0</v>
      </c>
      <c r="D33" s="428">
        <v>314</v>
      </c>
      <c r="E33" s="430">
        <v>52</v>
      </c>
      <c r="F33" s="422">
        <f t="shared" si="0"/>
        <v>16.560509554140125</v>
      </c>
    </row>
    <row r="34" spans="1:6" s="1" customFormat="1" ht="18" customHeight="1" thickBot="1">
      <c r="A34" s="362" t="s">
        <v>5</v>
      </c>
      <c r="B34" s="363" t="s">
        <v>156</v>
      </c>
      <c r="C34" s="405">
        <f>SUM(C35:C44)</f>
        <v>5235</v>
      </c>
      <c r="D34" s="413">
        <f>SUM(D35:D44)</f>
        <v>7586</v>
      </c>
      <c r="E34" s="414">
        <f>SUM(E35:E44)</f>
        <v>4888</v>
      </c>
      <c r="F34" s="436">
        <f t="shared" si="0"/>
        <v>64.43448457685209</v>
      </c>
    </row>
    <row r="35" spans="1:6" s="1" customFormat="1" ht="18" customHeight="1">
      <c r="A35" s="364" t="s">
        <v>42</v>
      </c>
      <c r="B35" s="365" t="s">
        <v>157</v>
      </c>
      <c r="C35" s="416"/>
      <c r="D35" s="425">
        <v>25</v>
      </c>
      <c r="E35" s="417">
        <v>25</v>
      </c>
      <c r="F35" s="437">
        <v>100</v>
      </c>
    </row>
    <row r="36" spans="1:6" s="1" customFormat="1" ht="18" customHeight="1">
      <c r="A36" s="366" t="s">
        <v>43</v>
      </c>
      <c r="B36" s="367" t="s">
        <v>158</v>
      </c>
      <c r="C36" s="419">
        <v>189</v>
      </c>
      <c r="D36" s="419">
        <v>1566</v>
      </c>
      <c r="E36" s="421">
        <v>1084</v>
      </c>
      <c r="F36" s="438">
        <f>E36/D36*100</f>
        <v>69.22094508301406</v>
      </c>
    </row>
    <row r="37" spans="1:6" s="1" customFormat="1" ht="18" customHeight="1">
      <c r="A37" s="366" t="s">
        <v>44</v>
      </c>
      <c r="B37" s="367" t="s">
        <v>159</v>
      </c>
      <c r="C37" s="419">
        <v>150</v>
      </c>
      <c r="D37" s="420">
        <v>63</v>
      </c>
      <c r="E37" s="421">
        <v>63</v>
      </c>
      <c r="F37" s="438">
        <f>E37/D37*100</f>
        <v>100</v>
      </c>
    </row>
    <row r="38" spans="1:6" s="1" customFormat="1" ht="18" customHeight="1">
      <c r="A38" s="366" t="s">
        <v>82</v>
      </c>
      <c r="B38" s="367" t="s">
        <v>160</v>
      </c>
      <c r="C38" s="419">
        <v>1433</v>
      </c>
      <c r="D38" s="419">
        <v>2014</v>
      </c>
      <c r="E38" s="421">
        <v>514</v>
      </c>
      <c r="F38" s="438">
        <f>E38/D38*100</f>
        <v>25.521350546176762</v>
      </c>
    </row>
    <row r="39" spans="1:6" s="1" customFormat="1" ht="18" customHeight="1">
      <c r="A39" s="366" t="s">
        <v>83</v>
      </c>
      <c r="B39" s="367" t="s">
        <v>161</v>
      </c>
      <c r="C39" s="419">
        <v>2608</v>
      </c>
      <c r="D39" s="420">
        <v>2374</v>
      </c>
      <c r="E39" s="421">
        <v>2182</v>
      </c>
      <c r="F39" s="438">
        <f>E39/D39*100</f>
        <v>91.91238416175231</v>
      </c>
    </row>
    <row r="40" spans="1:6" s="1" customFormat="1" ht="18" customHeight="1">
      <c r="A40" s="366" t="s">
        <v>84</v>
      </c>
      <c r="B40" s="367" t="s">
        <v>162</v>
      </c>
      <c r="C40" s="419">
        <v>795</v>
      </c>
      <c r="D40" s="420">
        <v>856</v>
      </c>
      <c r="E40" s="421">
        <v>777</v>
      </c>
      <c r="F40" s="438">
        <f>E40/D40*100</f>
        <v>90.77102803738318</v>
      </c>
    </row>
    <row r="41" spans="1:6" s="1" customFormat="1" ht="18" customHeight="1">
      <c r="A41" s="366" t="s">
        <v>85</v>
      </c>
      <c r="B41" s="367" t="s">
        <v>163</v>
      </c>
      <c r="C41" s="419"/>
      <c r="D41" s="420">
        <v>445</v>
      </c>
      <c r="E41" s="421"/>
      <c r="F41" s="439"/>
    </row>
    <row r="42" spans="1:6" s="1" customFormat="1" ht="18" customHeight="1">
      <c r="A42" s="366" t="s">
        <v>164</v>
      </c>
      <c r="B42" s="367" t="s">
        <v>165</v>
      </c>
      <c r="C42" s="419">
        <v>60</v>
      </c>
      <c r="D42" s="419">
        <v>2</v>
      </c>
      <c r="E42" s="421">
        <v>2</v>
      </c>
      <c r="F42" s="438">
        <f>E42/D42*100</f>
        <v>100</v>
      </c>
    </row>
    <row r="43" spans="1:6" s="1" customFormat="1" ht="18" customHeight="1">
      <c r="A43" s="366" t="s">
        <v>115</v>
      </c>
      <c r="B43" s="367" t="s">
        <v>166</v>
      </c>
      <c r="C43" s="440"/>
      <c r="D43" s="441"/>
      <c r="E43" s="442"/>
      <c r="F43" s="438"/>
    </row>
    <row r="44" spans="1:6" s="1" customFormat="1" ht="18" customHeight="1" thickBot="1">
      <c r="A44" s="368" t="s">
        <v>167</v>
      </c>
      <c r="B44" s="369" t="s">
        <v>168</v>
      </c>
      <c r="C44" s="443"/>
      <c r="D44" s="444">
        <v>241</v>
      </c>
      <c r="E44" s="445">
        <v>241</v>
      </c>
      <c r="F44" s="446">
        <v>100</v>
      </c>
    </row>
    <row r="45" spans="1:6" s="1" customFormat="1" ht="18" customHeight="1" thickBot="1">
      <c r="A45" s="362" t="s">
        <v>6</v>
      </c>
      <c r="B45" s="363" t="s">
        <v>169</v>
      </c>
      <c r="C45" s="405">
        <f>SUM(C46:C50)</f>
        <v>0</v>
      </c>
      <c r="D45" s="413">
        <f>SUM(D46:D50)</f>
        <v>614</v>
      </c>
      <c r="E45" s="414">
        <f>SUM(E46:E50)</f>
        <v>614</v>
      </c>
      <c r="F45" s="431">
        <v>100</v>
      </c>
    </row>
    <row r="46" spans="1:6" s="1" customFormat="1" ht="18" customHeight="1">
      <c r="A46" s="364" t="s">
        <v>45</v>
      </c>
      <c r="B46" s="365" t="s">
        <v>170</v>
      </c>
      <c r="C46" s="447"/>
      <c r="D46" s="448">
        <v>503</v>
      </c>
      <c r="E46" s="449">
        <v>503</v>
      </c>
      <c r="F46" s="450">
        <v>100</v>
      </c>
    </row>
    <row r="47" spans="1:6" s="1" customFormat="1" ht="18" customHeight="1">
      <c r="A47" s="366" t="s">
        <v>46</v>
      </c>
      <c r="B47" s="367" t="s">
        <v>171</v>
      </c>
      <c r="C47" s="440"/>
      <c r="D47" s="441"/>
      <c r="E47" s="442"/>
      <c r="F47" s="427"/>
    </row>
    <row r="48" spans="1:6" s="1" customFormat="1" ht="18" customHeight="1">
      <c r="A48" s="366" t="s">
        <v>172</v>
      </c>
      <c r="B48" s="367" t="s">
        <v>173</v>
      </c>
      <c r="C48" s="440"/>
      <c r="D48" s="441">
        <v>79</v>
      </c>
      <c r="E48" s="442">
        <v>79</v>
      </c>
      <c r="F48" s="438">
        <v>100</v>
      </c>
    </row>
    <row r="49" spans="1:6" s="1" customFormat="1" ht="18" customHeight="1">
      <c r="A49" s="366" t="s">
        <v>174</v>
      </c>
      <c r="B49" s="367" t="s">
        <v>175</v>
      </c>
      <c r="C49" s="440"/>
      <c r="D49" s="441">
        <v>32</v>
      </c>
      <c r="E49" s="442">
        <v>32</v>
      </c>
      <c r="F49" s="422">
        <v>100</v>
      </c>
    </row>
    <row r="50" spans="1:6" s="1" customFormat="1" ht="18" customHeight="1" thickBot="1">
      <c r="A50" s="368" t="s">
        <v>176</v>
      </c>
      <c r="B50" s="369" t="s">
        <v>177</v>
      </c>
      <c r="C50" s="443"/>
      <c r="D50" s="444"/>
      <c r="E50" s="445"/>
      <c r="F50" s="423"/>
    </row>
    <row r="51" spans="1:6" s="1" customFormat="1" ht="18" customHeight="1" thickBot="1">
      <c r="A51" s="362" t="s">
        <v>86</v>
      </c>
      <c r="B51" s="363" t="s">
        <v>178</v>
      </c>
      <c r="C51" s="405">
        <f>SUM(C52:C54)</f>
        <v>0</v>
      </c>
      <c r="D51" s="413">
        <f>SUM(D52:D54)</f>
        <v>0</v>
      </c>
      <c r="E51" s="414">
        <f>SUM(E52:E54)</f>
        <v>0</v>
      </c>
      <c r="F51" s="436"/>
    </row>
    <row r="52" spans="1:6" s="1" customFormat="1" ht="18" customHeight="1">
      <c r="A52" s="364" t="s">
        <v>47</v>
      </c>
      <c r="B52" s="365" t="s">
        <v>179</v>
      </c>
      <c r="C52" s="416"/>
      <c r="D52" s="425"/>
      <c r="E52" s="417"/>
      <c r="F52" s="450"/>
    </row>
    <row r="53" spans="1:6" s="1" customFormat="1" ht="18" customHeight="1">
      <c r="A53" s="366" t="s">
        <v>48</v>
      </c>
      <c r="B53" s="367" t="s">
        <v>180</v>
      </c>
      <c r="C53" s="419"/>
      <c r="D53" s="420"/>
      <c r="E53" s="421"/>
      <c r="F53" s="438"/>
    </row>
    <row r="54" spans="1:8" s="1" customFormat="1" ht="18" customHeight="1">
      <c r="A54" s="366" t="s">
        <v>87</v>
      </c>
      <c r="B54" s="367" t="s">
        <v>181</v>
      </c>
      <c r="C54" s="419"/>
      <c r="D54" s="420"/>
      <c r="E54" s="421"/>
      <c r="F54" s="432"/>
      <c r="H54" s="8"/>
    </row>
    <row r="55" spans="1:6" s="1" customFormat="1" ht="18" customHeight="1" thickBot="1">
      <c r="A55" s="368" t="s">
        <v>182</v>
      </c>
      <c r="B55" s="369" t="s">
        <v>183</v>
      </c>
      <c r="C55" s="428"/>
      <c r="D55" s="429"/>
      <c r="E55" s="430"/>
      <c r="F55" s="451"/>
    </row>
    <row r="56" spans="1:6" s="1" customFormat="1" ht="18" customHeight="1" thickBot="1">
      <c r="A56" s="362" t="s">
        <v>8</v>
      </c>
      <c r="B56" s="370" t="s">
        <v>184</v>
      </c>
      <c r="C56" s="405">
        <f>SUM(C57:C59)</f>
        <v>0</v>
      </c>
      <c r="D56" s="413">
        <f>SUM(D57:D59)</f>
        <v>0</v>
      </c>
      <c r="E56" s="414">
        <f>SUM(E57:E59)</f>
        <v>0</v>
      </c>
      <c r="F56" s="452"/>
    </row>
    <row r="57" spans="1:6" s="1" customFormat="1" ht="18" customHeight="1">
      <c r="A57" s="364" t="s">
        <v>88</v>
      </c>
      <c r="B57" s="365" t="s">
        <v>185</v>
      </c>
      <c r="C57" s="440"/>
      <c r="D57" s="441"/>
      <c r="E57" s="442"/>
      <c r="F57" s="450"/>
    </row>
    <row r="58" spans="1:6" s="1" customFormat="1" ht="18" customHeight="1">
      <c r="A58" s="366" t="s">
        <v>89</v>
      </c>
      <c r="B58" s="367" t="s">
        <v>186</v>
      </c>
      <c r="C58" s="440"/>
      <c r="D58" s="441"/>
      <c r="E58" s="442"/>
      <c r="F58" s="438"/>
    </row>
    <row r="59" spans="1:6" s="1" customFormat="1" ht="18" customHeight="1">
      <c r="A59" s="366" t="s">
        <v>187</v>
      </c>
      <c r="B59" s="367" t="s">
        <v>188</v>
      </c>
      <c r="C59" s="440"/>
      <c r="D59" s="441"/>
      <c r="E59" s="442"/>
      <c r="F59" s="453"/>
    </row>
    <row r="60" spans="1:6" s="1" customFormat="1" ht="18" customHeight="1" thickBot="1">
      <c r="A60" s="368" t="s">
        <v>189</v>
      </c>
      <c r="B60" s="369" t="s">
        <v>190</v>
      </c>
      <c r="C60" s="440"/>
      <c r="D60" s="441"/>
      <c r="E60" s="442"/>
      <c r="F60" s="454"/>
    </row>
    <row r="61" spans="1:6" s="1" customFormat="1" ht="18" customHeight="1" thickBot="1">
      <c r="A61" s="362" t="s">
        <v>9</v>
      </c>
      <c r="B61" s="363" t="s">
        <v>191</v>
      </c>
      <c r="C61" s="433">
        <f>+C6+C13+C20+C27+C34+C45+C51+C56</f>
        <v>152710</v>
      </c>
      <c r="D61" s="434">
        <f>+D6+D13+D20+D27+D34+D45+D51+D56</f>
        <v>209394</v>
      </c>
      <c r="E61" s="435">
        <f>+E6+E13+E20+E27+E34+E45+E51+E56</f>
        <v>204446</v>
      </c>
      <c r="F61" s="431">
        <f>E61/D61*100</f>
        <v>97.63699055369304</v>
      </c>
    </row>
    <row r="62" spans="1:6" s="1" customFormat="1" ht="18" customHeight="1" thickBot="1">
      <c r="A62" s="371" t="s">
        <v>192</v>
      </c>
      <c r="B62" s="370" t="s">
        <v>193</v>
      </c>
      <c r="C62" s="405">
        <f>SUM(C63:C65)</f>
        <v>0</v>
      </c>
      <c r="D62" s="413">
        <f>SUM(D63:D65)</f>
        <v>9331</v>
      </c>
      <c r="E62" s="414">
        <f>SUM(E63:E65)</f>
        <v>9331</v>
      </c>
      <c r="F62" s="455">
        <v>100</v>
      </c>
    </row>
    <row r="63" spans="1:6" s="1" customFormat="1" ht="18" customHeight="1">
      <c r="A63" s="364" t="s">
        <v>194</v>
      </c>
      <c r="B63" s="365" t="s">
        <v>195</v>
      </c>
      <c r="C63" s="440"/>
      <c r="D63" s="441"/>
      <c r="E63" s="442"/>
      <c r="F63" s="450"/>
    </row>
    <row r="64" spans="1:6" s="1" customFormat="1" ht="18" customHeight="1">
      <c r="A64" s="366" t="s">
        <v>196</v>
      </c>
      <c r="B64" s="367" t="s">
        <v>197</v>
      </c>
      <c r="C64" s="440"/>
      <c r="D64" s="441"/>
      <c r="E64" s="442"/>
      <c r="F64" s="438"/>
    </row>
    <row r="65" spans="1:6" s="1" customFormat="1" ht="18" customHeight="1" thickBot="1">
      <c r="A65" s="368" t="s">
        <v>198</v>
      </c>
      <c r="B65" s="372" t="s">
        <v>199</v>
      </c>
      <c r="C65" s="440"/>
      <c r="D65" s="441">
        <v>9331</v>
      </c>
      <c r="E65" s="442">
        <v>9331</v>
      </c>
      <c r="F65" s="446">
        <v>100</v>
      </c>
    </row>
    <row r="66" spans="1:6" s="1" customFormat="1" ht="18" customHeight="1" thickBot="1">
      <c r="A66" s="371" t="s">
        <v>200</v>
      </c>
      <c r="B66" s="370" t="s">
        <v>201</v>
      </c>
      <c r="C66" s="405">
        <f>SUM(C67:C70)</f>
        <v>0</v>
      </c>
      <c r="D66" s="413">
        <f>SUM(D67:D70)</f>
        <v>0</v>
      </c>
      <c r="E66" s="414">
        <f>SUM(E67:E70)</f>
        <v>0</v>
      </c>
      <c r="F66" s="455"/>
    </row>
    <row r="67" spans="1:6" s="1" customFormat="1" ht="18" customHeight="1">
      <c r="A67" s="364" t="s">
        <v>202</v>
      </c>
      <c r="B67" s="365" t="s">
        <v>203</v>
      </c>
      <c r="C67" s="440"/>
      <c r="D67" s="441"/>
      <c r="E67" s="442"/>
      <c r="F67" s="456"/>
    </row>
    <row r="68" spans="1:6" s="1" customFormat="1" ht="18" customHeight="1">
      <c r="A68" s="366" t="s">
        <v>69</v>
      </c>
      <c r="B68" s="367" t="s">
        <v>204</v>
      </c>
      <c r="C68" s="440"/>
      <c r="D68" s="441"/>
      <c r="E68" s="442"/>
      <c r="F68" s="438"/>
    </row>
    <row r="69" spans="1:6" s="1" customFormat="1" ht="18" customHeight="1">
      <c r="A69" s="366" t="s">
        <v>205</v>
      </c>
      <c r="B69" s="367" t="s">
        <v>206</v>
      </c>
      <c r="C69" s="440"/>
      <c r="D69" s="441"/>
      <c r="E69" s="442"/>
      <c r="F69" s="438"/>
    </row>
    <row r="70" spans="1:6" s="1" customFormat="1" ht="18" customHeight="1" thickBot="1">
      <c r="A70" s="368" t="s">
        <v>207</v>
      </c>
      <c r="B70" s="369" t="s">
        <v>208</v>
      </c>
      <c r="C70" s="440"/>
      <c r="D70" s="441"/>
      <c r="E70" s="442"/>
      <c r="F70" s="446"/>
    </row>
    <row r="71" spans="1:6" s="1" customFormat="1" ht="18" customHeight="1" thickBot="1">
      <c r="A71" s="371" t="s">
        <v>209</v>
      </c>
      <c r="B71" s="370" t="s">
        <v>210</v>
      </c>
      <c r="C71" s="405">
        <f>SUM(C72:C73)</f>
        <v>5494</v>
      </c>
      <c r="D71" s="413">
        <f>SUM(D72:D73)</f>
        <v>3551</v>
      </c>
      <c r="E71" s="414">
        <f>SUM(E72:E73)</f>
        <v>3551</v>
      </c>
      <c r="F71" s="455">
        <f>E71/D71*100</f>
        <v>100</v>
      </c>
    </row>
    <row r="72" spans="1:6" s="1" customFormat="1" ht="18" customHeight="1">
      <c r="A72" s="364" t="s">
        <v>90</v>
      </c>
      <c r="B72" s="365" t="s">
        <v>211</v>
      </c>
      <c r="C72" s="440">
        <v>5494</v>
      </c>
      <c r="D72" s="440">
        <v>3551</v>
      </c>
      <c r="E72" s="440">
        <v>3551</v>
      </c>
      <c r="F72" s="426">
        <f>E72/D72*100</f>
        <v>100</v>
      </c>
    </row>
    <row r="73" spans="1:6" s="1" customFormat="1" ht="18" customHeight="1" thickBot="1">
      <c r="A73" s="368" t="s">
        <v>91</v>
      </c>
      <c r="B73" s="369" t="s">
        <v>212</v>
      </c>
      <c r="C73" s="440"/>
      <c r="D73" s="441"/>
      <c r="E73" s="442"/>
      <c r="F73" s="423"/>
    </row>
    <row r="74" spans="1:6" s="1" customFormat="1" ht="18" customHeight="1" thickBot="1">
      <c r="A74" s="371" t="s">
        <v>213</v>
      </c>
      <c r="B74" s="370" t="s">
        <v>214</v>
      </c>
      <c r="C74" s="405">
        <f>SUM(C75:C77)</f>
        <v>0</v>
      </c>
      <c r="D74" s="413">
        <f>SUM(D75:D77)</f>
        <v>2013</v>
      </c>
      <c r="E74" s="414">
        <f>SUM(E75:E77)</f>
        <v>2013</v>
      </c>
      <c r="F74" s="424">
        <f>E74/D74*100</f>
        <v>100</v>
      </c>
    </row>
    <row r="75" spans="1:7" s="1" customFormat="1" ht="18" customHeight="1">
      <c r="A75" s="364" t="s">
        <v>215</v>
      </c>
      <c r="B75" s="365" t="s">
        <v>216</v>
      </c>
      <c r="C75" s="440"/>
      <c r="D75" s="441">
        <v>2013</v>
      </c>
      <c r="E75" s="442">
        <v>2013</v>
      </c>
      <c r="F75" s="457">
        <f>E75/D75*100</f>
        <v>100</v>
      </c>
      <c r="G75" s="56"/>
    </row>
    <row r="76" spans="1:6" ht="18" customHeight="1">
      <c r="A76" s="366" t="s">
        <v>217</v>
      </c>
      <c r="B76" s="367" t="s">
        <v>218</v>
      </c>
      <c r="C76" s="440"/>
      <c r="D76" s="441"/>
      <c r="E76" s="442"/>
      <c r="F76" s="458"/>
    </row>
    <row r="77" spans="1:6" ht="18" customHeight="1" thickBot="1">
      <c r="A77" s="368" t="s">
        <v>219</v>
      </c>
      <c r="B77" s="369" t="s">
        <v>220</v>
      </c>
      <c r="C77" s="440"/>
      <c r="D77" s="441"/>
      <c r="E77" s="442"/>
      <c r="F77" s="459"/>
    </row>
    <row r="78" spans="1:6" ht="18" customHeight="1" thickBot="1">
      <c r="A78" s="371" t="s">
        <v>221</v>
      </c>
      <c r="B78" s="370" t="s">
        <v>222</v>
      </c>
      <c r="C78" s="405">
        <f>SUM(C79:C82)</f>
        <v>0</v>
      </c>
      <c r="D78" s="413">
        <f>SUM(D79:D82)</f>
        <v>0</v>
      </c>
      <c r="E78" s="414">
        <f>SUM(E79:E82)</f>
        <v>0</v>
      </c>
      <c r="F78" s="460"/>
    </row>
    <row r="79" spans="1:6" ht="18" customHeight="1">
      <c r="A79" s="373" t="s">
        <v>223</v>
      </c>
      <c r="B79" s="365" t="s">
        <v>224</v>
      </c>
      <c r="C79" s="440"/>
      <c r="D79" s="441"/>
      <c r="E79" s="442"/>
      <c r="F79" s="461"/>
    </row>
    <row r="80" spans="1:6" ht="18" customHeight="1">
      <c r="A80" s="374" t="s">
        <v>225</v>
      </c>
      <c r="B80" s="367" t="s">
        <v>226</v>
      </c>
      <c r="C80" s="440"/>
      <c r="D80" s="441"/>
      <c r="E80" s="442"/>
      <c r="F80" s="458"/>
    </row>
    <row r="81" spans="1:6" ht="18" customHeight="1">
      <c r="A81" s="374" t="s">
        <v>227</v>
      </c>
      <c r="B81" s="367" t="s">
        <v>228</v>
      </c>
      <c r="C81" s="440"/>
      <c r="D81" s="441"/>
      <c r="E81" s="442"/>
      <c r="F81" s="458"/>
    </row>
    <row r="82" spans="1:6" ht="18" customHeight="1" thickBot="1">
      <c r="A82" s="375" t="s">
        <v>229</v>
      </c>
      <c r="B82" s="369" t="s">
        <v>230</v>
      </c>
      <c r="C82" s="440"/>
      <c r="D82" s="441"/>
      <c r="E82" s="442"/>
      <c r="F82" s="459"/>
    </row>
    <row r="83" spans="1:6" ht="18" customHeight="1" thickBot="1">
      <c r="A83" s="371" t="s">
        <v>231</v>
      </c>
      <c r="B83" s="370" t="s">
        <v>232</v>
      </c>
      <c r="C83" s="462"/>
      <c r="D83" s="463"/>
      <c r="E83" s="464"/>
      <c r="F83" s="460"/>
    </row>
    <row r="84" spans="1:6" ht="18" customHeight="1" thickBot="1">
      <c r="A84" s="371" t="s">
        <v>233</v>
      </c>
      <c r="B84" s="376" t="s">
        <v>234</v>
      </c>
      <c r="C84" s="433">
        <f>+C62+C66+C71+C74+C78+C83</f>
        <v>5494</v>
      </c>
      <c r="D84" s="434">
        <f>+D62+D66+D71+D74+D78+D83</f>
        <v>14895</v>
      </c>
      <c r="E84" s="434">
        <f>+E62+E66+E71+E74+E78+E83</f>
        <v>14895</v>
      </c>
      <c r="F84" s="460">
        <v>100</v>
      </c>
    </row>
    <row r="85" spans="1:6" ht="18" customHeight="1" thickBot="1">
      <c r="A85" s="377" t="s">
        <v>235</v>
      </c>
      <c r="B85" s="378" t="s">
        <v>236</v>
      </c>
      <c r="C85" s="433">
        <f>+C61+C84</f>
        <v>158204</v>
      </c>
      <c r="D85" s="434">
        <f>+D61+D84</f>
        <v>224289</v>
      </c>
      <c r="E85" s="435">
        <f>+E61+E84</f>
        <v>219341</v>
      </c>
      <c r="F85" s="431">
        <f>E85/D85*100</f>
        <v>97.79391766872206</v>
      </c>
    </row>
    <row r="86" spans="1:5" ht="18" customHeight="1">
      <c r="A86" s="29"/>
      <c r="B86" s="30"/>
      <c r="C86" s="465"/>
      <c r="D86" s="465"/>
      <c r="E86" s="465"/>
    </row>
    <row r="87" spans="1:6" ht="15.75" customHeight="1">
      <c r="A87" s="647" t="s">
        <v>290</v>
      </c>
      <c r="B87" s="647"/>
      <c r="C87" s="647"/>
      <c r="D87" s="647"/>
      <c r="E87" s="647"/>
      <c r="F87" s="647"/>
    </row>
    <row r="88" spans="1:5" ht="18">
      <c r="A88" s="379"/>
      <c r="B88" s="379"/>
      <c r="C88" s="465"/>
      <c r="D88" s="466"/>
      <c r="E88" s="466"/>
    </row>
    <row r="89" spans="1:6" ht="18" thickBot="1">
      <c r="A89" s="667" t="s">
        <v>353</v>
      </c>
      <c r="B89" s="667"/>
      <c r="C89" s="467"/>
      <c r="D89" s="468"/>
      <c r="E89" s="468"/>
      <c r="F89" s="468" t="s">
        <v>117</v>
      </c>
    </row>
    <row r="90" spans="1:6" ht="24.75" customHeight="1">
      <c r="A90" s="665" t="s">
        <v>38</v>
      </c>
      <c r="B90" s="663" t="s">
        <v>28</v>
      </c>
      <c r="C90" s="668" t="s">
        <v>691</v>
      </c>
      <c r="D90" s="669"/>
      <c r="E90" s="670"/>
      <c r="F90" s="661" t="s">
        <v>114</v>
      </c>
    </row>
    <row r="91" spans="1:6" ht="27" customHeight="1" thickBot="1">
      <c r="A91" s="666"/>
      <c r="B91" s="664"/>
      <c r="C91" s="408" t="s">
        <v>112</v>
      </c>
      <c r="D91" s="409" t="s">
        <v>113</v>
      </c>
      <c r="E91" s="409" t="s">
        <v>351</v>
      </c>
      <c r="F91" s="662"/>
    </row>
    <row r="92" spans="1:6" ht="18" thickBot="1">
      <c r="A92" s="380">
        <v>1</v>
      </c>
      <c r="B92" s="381">
        <v>2</v>
      </c>
      <c r="C92" s="406">
        <v>3</v>
      </c>
      <c r="D92" s="469">
        <v>4</v>
      </c>
      <c r="E92" s="470">
        <v>5</v>
      </c>
      <c r="F92" s="412">
        <v>6</v>
      </c>
    </row>
    <row r="93" spans="1:6" ht="18" customHeight="1" thickBot="1">
      <c r="A93" s="382" t="s">
        <v>1</v>
      </c>
      <c r="B93" s="383" t="s">
        <v>672</v>
      </c>
      <c r="C93" s="471">
        <f>SUM(C94:C98)</f>
        <v>70707</v>
      </c>
      <c r="D93" s="472">
        <f>SUM(D94:D98)</f>
        <v>90417</v>
      </c>
      <c r="E93" s="473">
        <f>SUM(E94:E98)</f>
        <v>88742</v>
      </c>
      <c r="F93" s="474">
        <f aca="true" t="shared" si="1" ref="F93:F99">E93/D93*100</f>
        <v>98.14747226738335</v>
      </c>
    </row>
    <row r="94" spans="1:6" ht="18" customHeight="1">
      <c r="A94" s="384" t="s">
        <v>49</v>
      </c>
      <c r="B94" s="385" t="s">
        <v>29</v>
      </c>
      <c r="C94" s="475">
        <v>15581</v>
      </c>
      <c r="D94" s="475">
        <v>22421</v>
      </c>
      <c r="E94" s="476">
        <v>21921</v>
      </c>
      <c r="F94" s="477">
        <f t="shared" si="1"/>
        <v>97.76994781677891</v>
      </c>
    </row>
    <row r="95" spans="1:6" ht="18" customHeight="1">
      <c r="A95" s="366" t="s">
        <v>50</v>
      </c>
      <c r="B95" s="386" t="s">
        <v>92</v>
      </c>
      <c r="C95" s="419">
        <v>3743</v>
      </c>
      <c r="D95" s="419">
        <v>4736</v>
      </c>
      <c r="E95" s="421">
        <v>4736</v>
      </c>
      <c r="F95" s="478">
        <f t="shared" si="1"/>
        <v>100</v>
      </c>
    </row>
    <row r="96" spans="1:6" ht="18" customHeight="1">
      <c r="A96" s="366" t="s">
        <v>51</v>
      </c>
      <c r="B96" s="386" t="s">
        <v>68</v>
      </c>
      <c r="C96" s="428">
        <v>32896</v>
      </c>
      <c r="D96" s="428">
        <v>41447</v>
      </c>
      <c r="E96" s="430">
        <v>40330</v>
      </c>
      <c r="F96" s="478">
        <f t="shared" si="1"/>
        <v>97.30499191738848</v>
      </c>
    </row>
    <row r="97" spans="1:6" ht="18" customHeight="1">
      <c r="A97" s="366" t="s">
        <v>52</v>
      </c>
      <c r="B97" s="387" t="s">
        <v>93</v>
      </c>
      <c r="C97" s="428">
        <v>7665</v>
      </c>
      <c r="D97" s="428">
        <v>9524</v>
      </c>
      <c r="E97" s="430">
        <v>9524</v>
      </c>
      <c r="F97" s="478">
        <f t="shared" si="1"/>
        <v>100</v>
      </c>
    </row>
    <row r="98" spans="1:6" ht="18" customHeight="1">
      <c r="A98" s="366" t="s">
        <v>60</v>
      </c>
      <c r="B98" s="388" t="s">
        <v>94</v>
      </c>
      <c r="C98" s="428">
        <v>10822</v>
      </c>
      <c r="D98" s="429">
        <v>12289</v>
      </c>
      <c r="E98" s="430">
        <v>12231</v>
      </c>
      <c r="F98" s="478">
        <f t="shared" si="1"/>
        <v>99.52803320042314</v>
      </c>
    </row>
    <row r="99" spans="1:6" ht="18" customHeight="1">
      <c r="A99" s="366" t="s">
        <v>53</v>
      </c>
      <c r="B99" s="386" t="s">
        <v>237</v>
      </c>
      <c r="C99" s="428"/>
      <c r="D99" s="429">
        <v>64</v>
      </c>
      <c r="E99" s="430">
        <v>64</v>
      </c>
      <c r="F99" s="478">
        <f t="shared" si="1"/>
        <v>100</v>
      </c>
    </row>
    <row r="100" spans="1:6" ht="18" customHeight="1">
      <c r="A100" s="366" t="s">
        <v>54</v>
      </c>
      <c r="B100" s="389" t="s">
        <v>238</v>
      </c>
      <c r="C100" s="428"/>
      <c r="D100" s="429"/>
      <c r="E100" s="430"/>
      <c r="F100" s="478"/>
    </row>
    <row r="101" spans="1:6" ht="18" customHeight="1">
      <c r="A101" s="366" t="s">
        <v>61</v>
      </c>
      <c r="B101" s="390" t="s">
        <v>239</v>
      </c>
      <c r="C101" s="428"/>
      <c r="D101" s="429"/>
      <c r="E101" s="430"/>
      <c r="F101" s="478"/>
    </row>
    <row r="102" spans="1:6" ht="18" customHeight="1">
      <c r="A102" s="366" t="s">
        <v>62</v>
      </c>
      <c r="B102" s="390" t="s">
        <v>240</v>
      </c>
      <c r="C102" s="428"/>
      <c r="D102" s="429"/>
      <c r="E102" s="430"/>
      <c r="F102" s="478"/>
    </row>
    <row r="103" spans="1:6" ht="18" customHeight="1">
      <c r="A103" s="366" t="s">
        <v>63</v>
      </c>
      <c r="B103" s="389" t="s">
        <v>241</v>
      </c>
      <c r="C103" s="428">
        <v>7692</v>
      </c>
      <c r="D103" s="429">
        <v>8680</v>
      </c>
      <c r="E103" s="430">
        <v>8680</v>
      </c>
      <c r="F103" s="477">
        <f>E103/D103*100</f>
        <v>100</v>
      </c>
    </row>
    <row r="104" spans="1:6" ht="18" customHeight="1">
      <c r="A104" s="366" t="s">
        <v>64</v>
      </c>
      <c r="B104" s="389" t="s">
        <v>242</v>
      </c>
      <c r="C104" s="428"/>
      <c r="D104" s="429"/>
      <c r="E104" s="430"/>
      <c r="F104" s="478"/>
    </row>
    <row r="105" spans="1:6" ht="18" customHeight="1">
      <c r="A105" s="366" t="s">
        <v>66</v>
      </c>
      <c r="B105" s="390" t="s">
        <v>243</v>
      </c>
      <c r="C105" s="428"/>
      <c r="D105" s="429"/>
      <c r="E105" s="430"/>
      <c r="F105" s="478"/>
    </row>
    <row r="106" spans="1:6" ht="18" customHeight="1">
      <c r="A106" s="391" t="s">
        <v>95</v>
      </c>
      <c r="B106" s="392" t="s">
        <v>244</v>
      </c>
      <c r="C106" s="428"/>
      <c r="D106" s="429"/>
      <c r="E106" s="430"/>
      <c r="F106" s="478"/>
    </row>
    <row r="107" spans="1:6" ht="18" customHeight="1">
      <c r="A107" s="366" t="s">
        <v>245</v>
      </c>
      <c r="B107" s="392" t="s">
        <v>246</v>
      </c>
      <c r="C107" s="428"/>
      <c r="D107" s="429"/>
      <c r="E107" s="430"/>
      <c r="F107" s="478"/>
    </row>
    <row r="108" spans="1:6" ht="18" customHeight="1" thickBot="1">
      <c r="A108" s="393" t="s">
        <v>247</v>
      </c>
      <c r="B108" s="394" t="s">
        <v>248</v>
      </c>
      <c r="C108" s="479">
        <v>3130</v>
      </c>
      <c r="D108" s="480">
        <v>3545</v>
      </c>
      <c r="E108" s="481">
        <v>3487</v>
      </c>
      <c r="F108" s="477">
        <f>E108/D108*100</f>
        <v>98.36389280677011</v>
      </c>
    </row>
    <row r="109" spans="1:6" ht="18" customHeight="1" thickBot="1">
      <c r="A109" s="362"/>
      <c r="B109" s="395" t="s">
        <v>673</v>
      </c>
      <c r="C109" s="405">
        <f>+C110+C112+C114</f>
        <v>34048</v>
      </c>
      <c r="D109" s="413">
        <f>+D110+D112+D114</f>
        <v>68278</v>
      </c>
      <c r="E109" s="414">
        <f>+E110+E112+E114</f>
        <v>64858</v>
      </c>
      <c r="F109" s="477">
        <f>E109/D109*100</f>
        <v>94.99106593631916</v>
      </c>
    </row>
    <row r="110" spans="1:6" ht="18" customHeight="1">
      <c r="A110" s="364" t="s">
        <v>55</v>
      </c>
      <c r="B110" s="386" t="s">
        <v>249</v>
      </c>
      <c r="C110" s="416">
        <v>33548</v>
      </c>
      <c r="D110" s="425">
        <v>64078</v>
      </c>
      <c r="E110" s="417">
        <v>60658</v>
      </c>
      <c r="F110" s="477">
        <f>E110/D110*100</f>
        <v>94.66275476762695</v>
      </c>
    </row>
    <row r="111" spans="1:6" ht="18" customHeight="1">
      <c r="A111" s="364" t="s">
        <v>56</v>
      </c>
      <c r="B111" s="396" t="s">
        <v>250</v>
      </c>
      <c r="C111" s="416"/>
      <c r="D111" s="425"/>
      <c r="E111" s="417"/>
      <c r="F111" s="478"/>
    </row>
    <row r="112" spans="1:6" ht="18" customHeight="1">
      <c r="A112" s="364" t="s">
        <v>57</v>
      </c>
      <c r="B112" s="396" t="s">
        <v>96</v>
      </c>
      <c r="C112" s="419"/>
      <c r="D112" s="420">
        <v>4200</v>
      </c>
      <c r="E112" s="421">
        <v>4200</v>
      </c>
      <c r="F112" s="478">
        <v>100</v>
      </c>
    </row>
    <row r="113" spans="1:6" ht="18" customHeight="1">
      <c r="A113" s="364" t="s">
        <v>58</v>
      </c>
      <c r="B113" s="396" t="s">
        <v>251</v>
      </c>
      <c r="C113" s="419"/>
      <c r="D113" s="420"/>
      <c r="E113" s="421"/>
      <c r="F113" s="478" t="s">
        <v>706</v>
      </c>
    </row>
    <row r="114" spans="1:6" ht="18" customHeight="1">
      <c r="A114" s="364" t="s">
        <v>59</v>
      </c>
      <c r="B114" s="397" t="s">
        <v>252</v>
      </c>
      <c r="C114" s="419">
        <v>500</v>
      </c>
      <c r="D114" s="419"/>
      <c r="E114" s="421"/>
      <c r="F114" s="477"/>
    </row>
    <row r="115" spans="1:6" ht="18" customHeight="1">
      <c r="A115" s="364" t="s">
        <v>65</v>
      </c>
      <c r="B115" s="398" t="s">
        <v>253</v>
      </c>
      <c r="C115" s="419"/>
      <c r="D115" s="420"/>
      <c r="E115" s="421"/>
      <c r="F115" s="478"/>
    </row>
    <row r="116" spans="1:6" ht="18" customHeight="1">
      <c r="A116" s="364" t="s">
        <v>67</v>
      </c>
      <c r="B116" s="399" t="s">
        <v>254</v>
      </c>
      <c r="C116" s="419"/>
      <c r="D116" s="420"/>
      <c r="E116" s="421"/>
      <c r="F116" s="478"/>
    </row>
    <row r="117" spans="1:6" ht="18" customHeight="1">
      <c r="A117" s="364" t="s">
        <v>97</v>
      </c>
      <c r="B117" s="390" t="s">
        <v>240</v>
      </c>
      <c r="C117" s="419"/>
      <c r="D117" s="420"/>
      <c r="E117" s="421"/>
      <c r="F117" s="478"/>
    </row>
    <row r="118" spans="1:6" ht="18" customHeight="1">
      <c r="A118" s="364" t="s">
        <v>98</v>
      </c>
      <c r="B118" s="390" t="s">
        <v>255</v>
      </c>
      <c r="C118" s="419"/>
      <c r="D118" s="420"/>
      <c r="E118" s="421"/>
      <c r="F118" s="478"/>
    </row>
    <row r="119" spans="1:6" ht="18" customHeight="1">
      <c r="A119" s="364" t="s">
        <v>256</v>
      </c>
      <c r="B119" s="390" t="s">
        <v>257</v>
      </c>
      <c r="C119" s="419"/>
      <c r="D119" s="420"/>
      <c r="E119" s="421"/>
      <c r="F119" s="478"/>
    </row>
    <row r="120" spans="1:6" ht="18" customHeight="1">
      <c r="A120" s="364" t="s">
        <v>258</v>
      </c>
      <c r="B120" s="390" t="s">
        <v>243</v>
      </c>
      <c r="C120" s="419"/>
      <c r="D120" s="420"/>
      <c r="E120" s="421"/>
      <c r="F120" s="478"/>
    </row>
    <row r="121" spans="1:6" ht="18" customHeight="1">
      <c r="A121" s="364" t="s">
        <v>259</v>
      </c>
      <c r="B121" s="390" t="s">
        <v>260</v>
      </c>
      <c r="C121" s="419"/>
      <c r="D121" s="420"/>
      <c r="E121" s="421"/>
      <c r="F121" s="478"/>
    </row>
    <row r="122" spans="1:6" ht="18" customHeight="1" thickBot="1">
      <c r="A122" s="391" t="s">
        <v>261</v>
      </c>
      <c r="B122" s="390" t="s">
        <v>262</v>
      </c>
      <c r="C122" s="428">
        <v>500</v>
      </c>
      <c r="D122" s="428"/>
      <c r="E122" s="430"/>
      <c r="F122" s="477"/>
    </row>
    <row r="123" spans="1:6" ht="18" customHeight="1" thickBot="1">
      <c r="A123" s="362" t="s">
        <v>3</v>
      </c>
      <c r="B123" s="400" t="s">
        <v>263</v>
      </c>
      <c r="C123" s="405">
        <f>+C124+C125</f>
        <v>6200</v>
      </c>
      <c r="D123" s="413">
        <f>+D124+D125</f>
        <v>10452</v>
      </c>
      <c r="E123" s="414">
        <f>+E124+E125</f>
        <v>0</v>
      </c>
      <c r="F123" s="482">
        <f>E123/D123*100</f>
        <v>0</v>
      </c>
    </row>
    <row r="124" spans="1:6" ht="18" customHeight="1">
      <c r="A124" s="364" t="s">
        <v>39</v>
      </c>
      <c r="B124" s="401" t="s">
        <v>33</v>
      </c>
      <c r="C124" s="416">
        <v>6200</v>
      </c>
      <c r="D124" s="416">
        <v>10452</v>
      </c>
      <c r="E124" s="417"/>
      <c r="F124" s="477">
        <f>E124/D124*100</f>
        <v>0</v>
      </c>
    </row>
    <row r="125" spans="1:6" ht="18" customHeight="1" thickBot="1">
      <c r="A125" s="368" t="s">
        <v>138</v>
      </c>
      <c r="B125" s="396" t="s">
        <v>34</v>
      </c>
      <c r="C125" s="428"/>
      <c r="D125" s="429"/>
      <c r="E125" s="430"/>
      <c r="F125" s="483"/>
    </row>
    <row r="126" spans="1:6" ht="18" customHeight="1" thickBot="1">
      <c r="A126" s="362" t="s">
        <v>4</v>
      </c>
      <c r="B126" s="400" t="s">
        <v>264</v>
      </c>
      <c r="C126" s="405">
        <f>+C93+C109+C123</f>
        <v>110955</v>
      </c>
      <c r="D126" s="413">
        <f>+D93+D109+D123</f>
        <v>169147</v>
      </c>
      <c r="E126" s="414">
        <f>+E93+E109+E123</f>
        <v>153600</v>
      </c>
      <c r="F126" s="482">
        <f>E126/D126*100</f>
        <v>90.8085866140103</v>
      </c>
    </row>
    <row r="127" spans="1:6" ht="18" customHeight="1" thickBot="1">
      <c r="A127" s="362" t="s">
        <v>5</v>
      </c>
      <c r="B127" s="400" t="s">
        <v>265</v>
      </c>
      <c r="C127" s="405">
        <f>+C128+C129+C130</f>
        <v>0</v>
      </c>
      <c r="D127" s="414">
        <f>+D128+D129+D130</f>
        <v>9331</v>
      </c>
      <c r="E127" s="414">
        <f>+E128+E129+E130</f>
        <v>9331</v>
      </c>
      <c r="F127" s="477">
        <f>E127/D127*100</f>
        <v>100</v>
      </c>
    </row>
    <row r="128" spans="1:6" ht="18" customHeight="1">
      <c r="A128" s="364" t="s">
        <v>42</v>
      </c>
      <c r="B128" s="401" t="s">
        <v>266</v>
      </c>
      <c r="C128" s="419"/>
      <c r="D128" s="420"/>
      <c r="E128" s="421"/>
      <c r="F128" s="477"/>
    </row>
    <row r="129" spans="1:6" ht="18" customHeight="1">
      <c r="A129" s="364" t="s">
        <v>43</v>
      </c>
      <c r="B129" s="401" t="s">
        <v>267</v>
      </c>
      <c r="C129" s="419"/>
      <c r="D129" s="420"/>
      <c r="E129" s="421"/>
      <c r="F129" s="478"/>
    </row>
    <row r="130" spans="1:6" ht="18" customHeight="1" thickBot="1">
      <c r="A130" s="391" t="s">
        <v>44</v>
      </c>
      <c r="B130" s="402" t="s">
        <v>268</v>
      </c>
      <c r="C130" s="419"/>
      <c r="D130" s="420">
        <v>9331</v>
      </c>
      <c r="E130" s="421">
        <v>9331</v>
      </c>
      <c r="F130" s="477">
        <f>E130/D130*100</f>
        <v>100</v>
      </c>
    </row>
    <row r="131" spans="1:6" ht="18" customHeight="1" thickBot="1">
      <c r="A131" s="362" t="s">
        <v>6</v>
      </c>
      <c r="B131" s="400" t="s">
        <v>269</v>
      </c>
      <c r="C131" s="405">
        <f>+C132+C133+C134+C135</f>
        <v>0</v>
      </c>
      <c r="D131" s="413">
        <f>+D132+D133+D134+D135</f>
        <v>0</v>
      </c>
      <c r="E131" s="414">
        <f>+E132+E133+E134+E135</f>
        <v>0</v>
      </c>
      <c r="F131" s="482"/>
    </row>
    <row r="132" spans="1:6" ht="18" customHeight="1">
      <c r="A132" s="364" t="s">
        <v>45</v>
      </c>
      <c r="B132" s="401" t="s">
        <v>270</v>
      </c>
      <c r="C132" s="419"/>
      <c r="D132" s="420"/>
      <c r="E132" s="421"/>
      <c r="F132" s="477"/>
    </row>
    <row r="133" spans="1:6" ht="18" customHeight="1">
      <c r="A133" s="364" t="s">
        <v>46</v>
      </c>
      <c r="B133" s="401" t="s">
        <v>271</v>
      </c>
      <c r="C133" s="419"/>
      <c r="D133" s="420"/>
      <c r="E133" s="421"/>
      <c r="F133" s="478"/>
    </row>
    <row r="134" spans="1:6" ht="18" customHeight="1">
      <c r="A134" s="364" t="s">
        <v>172</v>
      </c>
      <c r="B134" s="401" t="s">
        <v>272</v>
      </c>
      <c r="C134" s="419"/>
      <c r="D134" s="420"/>
      <c r="E134" s="421"/>
      <c r="F134" s="478"/>
    </row>
    <row r="135" spans="1:6" ht="18" customHeight="1" thickBot="1">
      <c r="A135" s="391" t="s">
        <v>174</v>
      </c>
      <c r="B135" s="402" t="s">
        <v>273</v>
      </c>
      <c r="C135" s="419"/>
      <c r="D135" s="420"/>
      <c r="E135" s="421"/>
      <c r="F135" s="483"/>
    </row>
    <row r="136" spans="1:6" ht="18" customHeight="1" thickBot="1">
      <c r="A136" s="362" t="s">
        <v>7</v>
      </c>
      <c r="B136" s="400" t="s">
        <v>274</v>
      </c>
      <c r="C136" s="433">
        <f>+C137+C138+C139+C140</f>
        <v>47249</v>
      </c>
      <c r="D136" s="434">
        <f>+D137+D138+D139+D140</f>
        <v>45811</v>
      </c>
      <c r="E136" s="435">
        <f>+E137+E138+E139+E140</f>
        <v>45811</v>
      </c>
      <c r="F136" s="477">
        <f>E136/D136*100</f>
        <v>100</v>
      </c>
    </row>
    <row r="137" spans="1:6" ht="18" customHeight="1">
      <c r="A137" s="364" t="s">
        <v>47</v>
      </c>
      <c r="B137" s="401" t="s">
        <v>276</v>
      </c>
      <c r="C137" s="419"/>
      <c r="D137" s="420">
        <v>1747</v>
      </c>
      <c r="E137" s="421">
        <v>1747</v>
      </c>
      <c r="F137" s="477">
        <v>100</v>
      </c>
    </row>
    <row r="138" spans="1:6" ht="18" customHeight="1">
      <c r="A138" s="364" t="s">
        <v>48</v>
      </c>
      <c r="B138" s="401" t="s">
        <v>665</v>
      </c>
      <c r="C138" s="419">
        <v>47249</v>
      </c>
      <c r="D138" s="420">
        <v>44064</v>
      </c>
      <c r="E138" s="421">
        <v>44064</v>
      </c>
      <c r="F138" s="477">
        <f>E138/D138*100</f>
        <v>100</v>
      </c>
    </row>
    <row r="139" spans="1:6" ht="18" customHeight="1">
      <c r="A139" s="364" t="s">
        <v>87</v>
      </c>
      <c r="B139" s="401" t="s">
        <v>277</v>
      </c>
      <c r="C139" s="419"/>
      <c r="D139" s="420"/>
      <c r="E139" s="421"/>
      <c r="F139" s="478"/>
    </row>
    <row r="140" spans="1:6" ht="18" customHeight="1" thickBot="1">
      <c r="A140" s="391" t="s">
        <v>182</v>
      </c>
      <c r="B140" s="402" t="s">
        <v>278</v>
      </c>
      <c r="C140" s="419"/>
      <c r="D140" s="420"/>
      <c r="E140" s="421"/>
      <c r="F140" s="483"/>
    </row>
    <row r="141" spans="1:6" ht="18" customHeight="1" thickBot="1">
      <c r="A141" s="362" t="s">
        <v>8</v>
      </c>
      <c r="B141" s="400" t="s">
        <v>279</v>
      </c>
      <c r="C141" s="484">
        <f>+C142+C143+C144+C145</f>
        <v>0</v>
      </c>
      <c r="D141" s="485">
        <f>+D142+D143+D144+D145</f>
        <v>0</v>
      </c>
      <c r="E141" s="486">
        <f>+E142+E143+E144+E145</f>
        <v>0</v>
      </c>
      <c r="F141" s="482"/>
    </row>
    <row r="142" spans="1:6" ht="18" customHeight="1">
      <c r="A142" s="364" t="s">
        <v>88</v>
      </c>
      <c r="B142" s="401" t="s">
        <v>280</v>
      </c>
      <c r="C142" s="419"/>
      <c r="D142" s="420"/>
      <c r="E142" s="421"/>
      <c r="F142" s="477"/>
    </row>
    <row r="143" spans="1:6" ht="18" customHeight="1">
      <c r="A143" s="364" t="s">
        <v>89</v>
      </c>
      <c r="B143" s="401" t="s">
        <v>281</v>
      </c>
      <c r="C143" s="419"/>
      <c r="D143" s="420"/>
      <c r="E143" s="421"/>
      <c r="F143" s="478"/>
    </row>
    <row r="144" spans="1:6" ht="18" customHeight="1">
      <c r="A144" s="364" t="s">
        <v>187</v>
      </c>
      <c r="B144" s="401" t="s">
        <v>282</v>
      </c>
      <c r="C144" s="419"/>
      <c r="D144" s="420"/>
      <c r="E144" s="421"/>
      <c r="F144" s="478"/>
    </row>
    <row r="145" spans="1:6" ht="18" customHeight="1" thickBot="1">
      <c r="A145" s="364" t="s">
        <v>189</v>
      </c>
      <c r="B145" s="401" t="s">
        <v>283</v>
      </c>
      <c r="C145" s="419"/>
      <c r="D145" s="420"/>
      <c r="E145" s="421"/>
      <c r="F145" s="483"/>
    </row>
    <row r="146" spans="1:6" ht="18" customHeight="1" thickBot="1">
      <c r="A146" s="362" t="s">
        <v>9</v>
      </c>
      <c r="B146" s="400" t="s">
        <v>284</v>
      </c>
      <c r="C146" s="487">
        <f>+C127+C131+C136+C141</f>
        <v>47249</v>
      </c>
      <c r="D146" s="488">
        <f>+D127+D131+D136+D141</f>
        <v>55142</v>
      </c>
      <c r="E146" s="489">
        <f>+E127+E131+E136+E141</f>
        <v>55142</v>
      </c>
      <c r="F146" s="477">
        <f>E146/D146*100</f>
        <v>100</v>
      </c>
    </row>
    <row r="147" spans="1:6" ht="18" customHeight="1" thickBot="1">
      <c r="A147" s="403" t="s">
        <v>10</v>
      </c>
      <c r="B147" s="404" t="s">
        <v>285</v>
      </c>
      <c r="C147" s="487">
        <f>+C126+C146</f>
        <v>158204</v>
      </c>
      <c r="D147" s="488">
        <f>+D126+D146</f>
        <v>224289</v>
      </c>
      <c r="E147" s="489">
        <f>+E126+E146</f>
        <v>208742</v>
      </c>
      <c r="F147" s="474">
        <f>E147/D147*100</f>
        <v>93.06831810744174</v>
      </c>
    </row>
    <row r="148" ht="18" customHeight="1"/>
    <row r="149" spans="1:5" ht="18" customHeight="1">
      <c r="A149" s="379"/>
      <c r="B149" s="379"/>
      <c r="C149" s="491"/>
      <c r="D149" s="466"/>
      <c r="E149" s="466"/>
    </row>
    <row r="150" spans="1:6" ht="18" customHeight="1" thickBot="1">
      <c r="A150" s="671" t="s">
        <v>352</v>
      </c>
      <c r="B150" s="671"/>
      <c r="C150" s="657" t="s">
        <v>117</v>
      </c>
      <c r="D150" s="657"/>
      <c r="E150" s="657"/>
      <c r="F150" s="657"/>
    </row>
    <row r="151" spans="1:6" ht="25.5" customHeight="1" thickBot="1">
      <c r="A151" s="362">
        <v>1</v>
      </c>
      <c r="B151" s="395" t="s">
        <v>286</v>
      </c>
      <c r="C151" s="492">
        <f>+C61-C126</f>
        <v>41755</v>
      </c>
      <c r="D151" s="405">
        <f>+D61-D126</f>
        <v>40247</v>
      </c>
      <c r="E151" s="405">
        <f>+E61-E126</f>
        <v>50846</v>
      </c>
      <c r="F151" s="477">
        <f>E151/D151*100</f>
        <v>126.3348821030139</v>
      </c>
    </row>
    <row r="152" spans="1:6" ht="25.5" customHeight="1" thickBot="1">
      <c r="A152" s="362" t="s">
        <v>2</v>
      </c>
      <c r="B152" s="395" t="s">
        <v>287</v>
      </c>
      <c r="C152" s="492">
        <f>+C84-C146</f>
        <v>-41755</v>
      </c>
      <c r="D152" s="405">
        <f>+D84-D146</f>
        <v>-40247</v>
      </c>
      <c r="E152" s="405">
        <f>+E84-E146</f>
        <v>-40247</v>
      </c>
      <c r="F152" s="477">
        <f>E152/D152*100</f>
        <v>100</v>
      </c>
    </row>
    <row r="153" ht="18">
      <c r="C153" s="493"/>
    </row>
  </sheetData>
  <sheetProtection/>
  <mergeCells count="15">
    <mergeCell ref="A87:F87"/>
    <mergeCell ref="A1:F1"/>
    <mergeCell ref="A2:B2"/>
    <mergeCell ref="C2:F2"/>
    <mergeCell ref="C3:E3"/>
    <mergeCell ref="F3:F4"/>
    <mergeCell ref="B3:B4"/>
    <mergeCell ref="A3:A4"/>
    <mergeCell ref="F90:F91"/>
    <mergeCell ref="B90:B91"/>
    <mergeCell ref="A90:A91"/>
    <mergeCell ref="A89:B89"/>
    <mergeCell ref="C90:E90"/>
    <mergeCell ref="A150:B150"/>
    <mergeCell ref="C150:F15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6" r:id="rId3"/>
  <headerFooter alignWithMargins="0">
    <oddHeader xml:space="preserve">&amp;C&amp;"Times New Roman CE,Félkövér"&amp;12MÓRÁGY  KÖZSÉGI  ÖNKORMÁNYZAT 
2015.  ÉVI  KÖLTSÉGVETÉS 
KÖTELEZŐ  FELADATAINAK  MÉRLEGE &amp;R&amp;"Times New Roman CE,Félkövér dőlt"&amp;11 1/1 számú melléklet </oddHeader>
  </headerFooter>
  <rowBreaks count="1" manualBreakCount="1">
    <brk id="86" max="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B6" sqref="B6"/>
    </sheetView>
  </sheetViews>
  <sheetFormatPr defaultColWidth="9.00390625" defaultRowHeight="12.75"/>
  <cols>
    <col min="1" max="1" width="6.75390625" style="286" customWidth="1"/>
    <col min="2" max="2" width="36.00390625" style="287" customWidth="1"/>
    <col min="3" max="3" width="17.00390625" style="287" customWidth="1"/>
    <col min="4" max="9" width="12.75390625" style="287" customWidth="1"/>
    <col min="10" max="10" width="13.75390625" style="287" customWidth="1"/>
  </cols>
  <sheetData>
    <row r="1" spans="1:10" ht="14.25" thickBot="1">
      <c r="A1" s="242"/>
      <c r="B1" s="243"/>
      <c r="C1" s="243"/>
      <c r="D1" s="243"/>
      <c r="E1" s="243"/>
      <c r="F1" s="243"/>
      <c r="G1" s="243"/>
      <c r="H1" s="243"/>
      <c r="I1" s="243"/>
      <c r="J1" s="244" t="s">
        <v>35</v>
      </c>
    </row>
    <row r="2" spans="1:10" ht="12.75">
      <c r="A2" s="744" t="s">
        <v>38</v>
      </c>
      <c r="B2" s="740" t="s">
        <v>591</v>
      </c>
      <c r="C2" s="740" t="s">
        <v>592</v>
      </c>
      <c r="D2" s="740" t="s">
        <v>593</v>
      </c>
      <c r="E2" s="740" t="s">
        <v>697</v>
      </c>
      <c r="F2" s="245" t="s">
        <v>594</v>
      </c>
      <c r="G2" s="246"/>
      <c r="H2" s="246"/>
      <c r="I2" s="247"/>
      <c r="J2" s="742" t="s">
        <v>595</v>
      </c>
    </row>
    <row r="3" spans="1:10" ht="23.25" thickBot="1">
      <c r="A3" s="745"/>
      <c r="B3" s="746"/>
      <c r="C3" s="746"/>
      <c r="D3" s="741"/>
      <c r="E3" s="741"/>
      <c r="F3" s="248" t="s">
        <v>596</v>
      </c>
      <c r="G3" s="248" t="s">
        <v>597</v>
      </c>
      <c r="H3" s="248" t="s">
        <v>698</v>
      </c>
      <c r="I3" s="249" t="s">
        <v>699</v>
      </c>
      <c r="J3" s="743"/>
    </row>
    <row r="4" spans="1:10" ht="13.5" thickBot="1">
      <c r="A4" s="250">
        <v>1</v>
      </c>
      <c r="B4" s="251">
        <v>2</v>
      </c>
      <c r="C4" s="252">
        <v>3</v>
      </c>
      <c r="D4" s="252">
        <v>4</v>
      </c>
      <c r="E4" s="252">
        <v>5</v>
      </c>
      <c r="F4" s="252">
        <v>6</v>
      </c>
      <c r="G4" s="252">
        <v>7</v>
      </c>
      <c r="H4" s="252">
        <v>8</v>
      </c>
      <c r="I4" s="252">
        <v>9</v>
      </c>
      <c r="J4" s="253" t="s">
        <v>598</v>
      </c>
    </row>
    <row r="5" spans="1:10" ht="20.25">
      <c r="A5" s="254" t="s">
        <v>1</v>
      </c>
      <c r="B5" s="255" t="s">
        <v>599</v>
      </c>
      <c r="C5" s="256"/>
      <c r="D5" s="257">
        <f aca="true" t="shared" si="0" ref="D5:I5">SUM(D6:D7)</f>
        <v>0</v>
      </c>
      <c r="E5" s="257">
        <f t="shared" si="0"/>
        <v>0</v>
      </c>
      <c r="F5" s="257">
        <f t="shared" si="0"/>
        <v>0</v>
      </c>
      <c r="G5" s="257">
        <f t="shared" si="0"/>
        <v>0</v>
      </c>
      <c r="H5" s="257">
        <f t="shared" si="0"/>
        <v>0</v>
      </c>
      <c r="I5" s="258">
        <f t="shared" si="0"/>
        <v>0</v>
      </c>
      <c r="J5" s="259">
        <f aca="true" t="shared" si="1" ref="J5:J17">SUM(F5:I5)</f>
        <v>0</v>
      </c>
    </row>
    <row r="6" spans="1:10" ht="12.75">
      <c r="A6" s="260" t="s">
        <v>2</v>
      </c>
      <c r="B6" s="261"/>
      <c r="C6" s="262"/>
      <c r="D6" s="263"/>
      <c r="E6" s="263"/>
      <c r="F6" s="263"/>
      <c r="G6" s="263"/>
      <c r="H6" s="263"/>
      <c r="I6" s="264"/>
      <c r="J6" s="265">
        <f t="shared" si="1"/>
        <v>0</v>
      </c>
    </row>
    <row r="7" spans="1:10" ht="12.75">
      <c r="A7" s="260" t="s">
        <v>3</v>
      </c>
      <c r="B7" s="261" t="s">
        <v>600</v>
      </c>
      <c r="C7" s="262"/>
      <c r="D7" s="263"/>
      <c r="E7" s="263"/>
      <c r="F7" s="263"/>
      <c r="G7" s="263"/>
      <c r="H7" s="263"/>
      <c r="I7" s="264"/>
      <c r="J7" s="265">
        <f t="shared" si="1"/>
        <v>0</v>
      </c>
    </row>
    <row r="8" spans="1:10" ht="20.25">
      <c r="A8" s="260" t="s">
        <v>4</v>
      </c>
      <c r="B8" s="266" t="s">
        <v>601</v>
      </c>
      <c r="C8" s="267"/>
      <c r="D8" s="268"/>
      <c r="E8" s="268">
        <f>SUM(E9:E10)</f>
        <v>0</v>
      </c>
      <c r="F8" s="268">
        <f>SUM(F9:F10)</f>
        <v>0</v>
      </c>
      <c r="G8" s="268">
        <f>SUM(G9:G10)</f>
        <v>0</v>
      </c>
      <c r="H8" s="268">
        <f>SUM(H9:H10)</f>
        <v>0</v>
      </c>
      <c r="I8" s="269">
        <f>SUM(I9:I10)</f>
        <v>0</v>
      </c>
      <c r="J8" s="270">
        <f t="shared" si="1"/>
        <v>0</v>
      </c>
    </row>
    <row r="9" spans="1:10" ht="12.75">
      <c r="A9" s="260" t="s">
        <v>5</v>
      </c>
      <c r="B9" s="261" t="s">
        <v>602</v>
      </c>
      <c r="C9" s="262"/>
      <c r="D9" s="263"/>
      <c r="E9" s="263"/>
      <c r="F9" s="263"/>
      <c r="G9" s="263"/>
      <c r="H9" s="263"/>
      <c r="I9" s="264"/>
      <c r="J9" s="265">
        <f t="shared" si="1"/>
        <v>0</v>
      </c>
    </row>
    <row r="10" spans="1:10" ht="12.75">
      <c r="A10" s="260" t="s">
        <v>6</v>
      </c>
      <c r="B10" s="261"/>
      <c r="C10" s="262"/>
      <c r="D10" s="263"/>
      <c r="E10" s="263"/>
      <c r="F10" s="263"/>
      <c r="G10" s="263"/>
      <c r="H10" s="263"/>
      <c r="I10" s="264"/>
      <c r="J10" s="265">
        <f t="shared" si="1"/>
        <v>0</v>
      </c>
    </row>
    <row r="11" spans="1:10" ht="12.75">
      <c r="A11" s="260" t="s">
        <v>7</v>
      </c>
      <c r="B11" s="271" t="s">
        <v>603</v>
      </c>
      <c r="C11" s="267"/>
      <c r="D11" s="268">
        <f aca="true" t="shared" si="2" ref="D11:I11">SUM(D12:D12)</f>
        <v>0</v>
      </c>
      <c r="E11" s="268">
        <f t="shared" si="2"/>
        <v>0</v>
      </c>
      <c r="F11" s="268">
        <f t="shared" si="2"/>
        <v>0</v>
      </c>
      <c r="G11" s="268">
        <f t="shared" si="2"/>
        <v>0</v>
      </c>
      <c r="H11" s="268">
        <f t="shared" si="2"/>
        <v>0</v>
      </c>
      <c r="I11" s="269">
        <f t="shared" si="2"/>
        <v>0</v>
      </c>
      <c r="J11" s="270">
        <f t="shared" si="1"/>
        <v>0</v>
      </c>
    </row>
    <row r="12" spans="1:10" ht="12.75">
      <c r="A12" s="260" t="s">
        <v>8</v>
      </c>
      <c r="B12" s="261" t="s">
        <v>600</v>
      </c>
      <c r="C12" s="262"/>
      <c r="D12" s="263"/>
      <c r="E12" s="263"/>
      <c r="F12" s="263"/>
      <c r="G12" s="263"/>
      <c r="H12" s="263"/>
      <c r="I12" s="264"/>
      <c r="J12" s="265">
        <f t="shared" si="1"/>
        <v>0</v>
      </c>
    </row>
    <row r="13" spans="1:10" ht="12.75">
      <c r="A13" s="260" t="s">
        <v>9</v>
      </c>
      <c r="B13" s="271" t="s">
        <v>604</v>
      </c>
      <c r="C13" s="267"/>
      <c r="D13" s="268">
        <f aca="true" t="shared" si="3" ref="D13:I13">SUM(D14:D14)</f>
        <v>0</v>
      </c>
      <c r="E13" s="268">
        <f t="shared" si="3"/>
        <v>0</v>
      </c>
      <c r="F13" s="268">
        <f t="shared" si="3"/>
        <v>0</v>
      </c>
      <c r="G13" s="268">
        <f t="shared" si="3"/>
        <v>0</v>
      </c>
      <c r="H13" s="268">
        <f t="shared" si="3"/>
        <v>0</v>
      </c>
      <c r="I13" s="269">
        <f t="shared" si="3"/>
        <v>0</v>
      </c>
      <c r="J13" s="270">
        <f t="shared" si="1"/>
        <v>0</v>
      </c>
    </row>
    <row r="14" spans="1:10" ht="12.75">
      <c r="A14" s="260" t="s">
        <v>10</v>
      </c>
      <c r="B14" s="261" t="s">
        <v>600</v>
      </c>
      <c r="C14" s="262"/>
      <c r="D14" s="263"/>
      <c r="E14" s="263"/>
      <c r="F14" s="263"/>
      <c r="G14" s="263"/>
      <c r="H14" s="263"/>
      <c r="I14" s="264"/>
      <c r="J14" s="265">
        <f t="shared" si="1"/>
        <v>0</v>
      </c>
    </row>
    <row r="15" spans="1:10" ht="12.75">
      <c r="A15" s="272" t="s">
        <v>11</v>
      </c>
      <c r="B15" s="273" t="s">
        <v>605</v>
      </c>
      <c r="C15" s="274"/>
      <c r="D15" s="275"/>
      <c r="E15" s="275"/>
      <c r="F15" s="275">
        <f>SUM(F16:F17)</f>
        <v>0</v>
      </c>
      <c r="G15" s="275">
        <f>SUM(G16:G17)</f>
        <v>0</v>
      </c>
      <c r="H15" s="275">
        <f>SUM(H16:H17)</f>
        <v>0</v>
      </c>
      <c r="I15" s="276">
        <f>SUM(I16:I17)</f>
        <v>0</v>
      </c>
      <c r="J15" s="270">
        <f t="shared" si="1"/>
        <v>0</v>
      </c>
    </row>
    <row r="16" spans="1:10" ht="12.75">
      <c r="A16" s="272" t="s">
        <v>12</v>
      </c>
      <c r="B16" s="261" t="s">
        <v>606</v>
      </c>
      <c r="C16" s="262"/>
      <c r="D16" s="263"/>
      <c r="E16" s="263"/>
      <c r="F16" s="263"/>
      <c r="G16" s="263"/>
      <c r="H16" s="263"/>
      <c r="I16" s="264"/>
      <c r="J16" s="265">
        <f t="shared" si="1"/>
        <v>0</v>
      </c>
    </row>
    <row r="17" spans="1:10" ht="13.5" thickBot="1">
      <c r="A17" s="272" t="s">
        <v>13</v>
      </c>
      <c r="B17" s="261" t="s">
        <v>600</v>
      </c>
      <c r="C17" s="277"/>
      <c r="D17" s="278"/>
      <c r="E17" s="278"/>
      <c r="F17" s="278"/>
      <c r="G17" s="278"/>
      <c r="H17" s="278"/>
      <c r="I17" s="279"/>
      <c r="J17" s="265">
        <f t="shared" si="1"/>
        <v>0</v>
      </c>
    </row>
    <row r="18" spans="1:10" ht="13.5" thickBot="1">
      <c r="A18" s="280" t="s">
        <v>14</v>
      </c>
      <c r="B18" s="281" t="s">
        <v>607</v>
      </c>
      <c r="C18" s="282"/>
      <c r="D18" s="283">
        <f aca="true" t="shared" si="4" ref="D18:J18">D5+D8+D11+D13+D15</f>
        <v>0</v>
      </c>
      <c r="E18" s="283">
        <f t="shared" si="4"/>
        <v>0</v>
      </c>
      <c r="F18" s="283">
        <f t="shared" si="4"/>
        <v>0</v>
      </c>
      <c r="G18" s="283">
        <f t="shared" si="4"/>
        <v>0</v>
      </c>
      <c r="H18" s="283">
        <f t="shared" si="4"/>
        <v>0</v>
      </c>
      <c r="I18" s="284">
        <f t="shared" si="4"/>
        <v>0</v>
      </c>
      <c r="J18" s="285">
        <f t="shared" si="4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086614173228347" right="0.7086614173228347" top="1.13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CE,Félkövér"&amp;12Mórágy Községi Önkormányzat
Többéves kihatással járó döntések célok és évek szerinti bontásban&amp;R&amp;"Times New Roman CE,Félkövér dőlt"&amp;9 8.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13" sqref="C13"/>
    </sheetView>
  </sheetViews>
  <sheetFormatPr defaultColWidth="9.00390625" defaultRowHeight="12.75"/>
  <cols>
    <col min="1" max="1" width="5.75390625" style="288" customWidth="1"/>
    <col min="2" max="2" width="54.75390625" style="319" customWidth="1"/>
    <col min="3" max="4" width="17.625" style="319" customWidth="1"/>
  </cols>
  <sheetData>
    <row r="1" spans="2:4" ht="15">
      <c r="B1" s="747" t="s">
        <v>608</v>
      </c>
      <c r="C1" s="747"/>
      <c r="D1" s="747"/>
    </row>
    <row r="2" spans="1:4" ht="15.75" thickBot="1">
      <c r="A2" s="290"/>
      <c r="B2" s="289"/>
      <c r="C2" s="291"/>
      <c r="D2" s="292" t="s">
        <v>35</v>
      </c>
    </row>
    <row r="3" spans="1:4" ht="23.25" thickBot="1">
      <c r="A3" s="293" t="s">
        <v>459</v>
      </c>
      <c r="B3" s="294" t="s">
        <v>0</v>
      </c>
      <c r="C3" s="294" t="s">
        <v>703</v>
      </c>
      <c r="D3" s="295" t="s">
        <v>609</v>
      </c>
    </row>
    <row r="4" spans="1:4" ht="13.5" thickBot="1">
      <c r="A4" s="296">
        <v>1</v>
      </c>
      <c r="B4" s="297">
        <v>2</v>
      </c>
      <c r="C4" s="297">
        <v>3</v>
      </c>
      <c r="D4" s="298">
        <v>4</v>
      </c>
    </row>
    <row r="5" spans="1:4" ht="12.75">
      <c r="A5" s="299" t="s">
        <v>1</v>
      </c>
      <c r="B5" s="300" t="s">
        <v>610</v>
      </c>
      <c r="C5" s="301"/>
      <c r="D5" s="302"/>
    </row>
    <row r="6" spans="1:4" ht="12.75">
      <c r="A6" s="303" t="s">
        <v>2</v>
      </c>
      <c r="B6" s="304" t="s">
        <v>611</v>
      </c>
      <c r="C6" s="305"/>
      <c r="D6" s="306"/>
    </row>
    <row r="7" spans="1:4" ht="12.75">
      <c r="A7" s="303" t="s">
        <v>3</v>
      </c>
      <c r="B7" s="304" t="s">
        <v>612</v>
      </c>
      <c r="C7" s="305"/>
      <c r="D7" s="306"/>
    </row>
    <row r="8" spans="1:4" ht="12.75">
      <c r="A8" s="303" t="s">
        <v>4</v>
      </c>
      <c r="B8" s="304" t="s">
        <v>613</v>
      </c>
      <c r="C8" s="305"/>
      <c r="D8" s="306"/>
    </row>
    <row r="9" spans="1:4" ht="12.75">
      <c r="A9" s="303" t="s">
        <v>5</v>
      </c>
      <c r="B9" s="304" t="s">
        <v>614</v>
      </c>
      <c r="C9" s="305">
        <f>SUM(C10:C15)</f>
        <v>0</v>
      </c>
      <c r="D9" s="306"/>
    </row>
    <row r="10" spans="1:4" ht="12.75">
      <c r="A10" s="303" t="s">
        <v>6</v>
      </c>
      <c r="B10" s="304" t="s">
        <v>615</v>
      </c>
      <c r="C10" s="305"/>
      <c r="D10" s="306"/>
    </row>
    <row r="11" spans="1:4" ht="12.75">
      <c r="A11" s="303" t="s">
        <v>7</v>
      </c>
      <c r="B11" s="307" t="s">
        <v>616</v>
      </c>
      <c r="C11" s="305"/>
      <c r="D11" s="306"/>
    </row>
    <row r="12" spans="1:4" ht="12.75">
      <c r="A12" s="303" t="s">
        <v>9</v>
      </c>
      <c r="B12" s="307" t="s">
        <v>617</v>
      </c>
      <c r="C12" s="305"/>
      <c r="D12" s="306"/>
    </row>
    <row r="13" spans="1:4" ht="12.75">
      <c r="A13" s="303" t="s">
        <v>10</v>
      </c>
      <c r="B13" s="307" t="s">
        <v>618</v>
      </c>
      <c r="C13" s="305"/>
      <c r="D13" s="306"/>
    </row>
    <row r="14" spans="1:4" ht="12.75">
      <c r="A14" s="303" t="s">
        <v>11</v>
      </c>
      <c r="B14" s="307" t="s">
        <v>619</v>
      </c>
      <c r="C14" s="305"/>
      <c r="D14" s="306"/>
    </row>
    <row r="15" spans="1:4" ht="12.75">
      <c r="A15" s="303" t="s">
        <v>12</v>
      </c>
      <c r="B15" s="307" t="s">
        <v>620</v>
      </c>
      <c r="C15" s="305"/>
      <c r="D15" s="306"/>
    </row>
    <row r="16" spans="1:4" ht="12.75">
      <c r="A16" s="303" t="s">
        <v>13</v>
      </c>
      <c r="B16" s="304" t="s">
        <v>621</v>
      </c>
      <c r="C16" s="305">
        <v>1683</v>
      </c>
      <c r="D16" s="306">
        <v>72</v>
      </c>
    </row>
    <row r="17" spans="1:4" ht="12.75">
      <c r="A17" s="303" t="s">
        <v>14</v>
      </c>
      <c r="B17" s="304" t="s">
        <v>622</v>
      </c>
      <c r="C17" s="305"/>
      <c r="D17" s="306"/>
    </row>
    <row r="18" spans="1:4" ht="12.75">
      <c r="A18" s="303" t="s">
        <v>15</v>
      </c>
      <c r="B18" s="304" t="s">
        <v>623</v>
      </c>
      <c r="C18" s="305"/>
      <c r="D18" s="306"/>
    </row>
    <row r="19" spans="1:4" ht="12.75">
      <c r="A19" s="303" t="s">
        <v>16</v>
      </c>
      <c r="B19" s="304" t="s">
        <v>624</v>
      </c>
      <c r="C19" s="305"/>
      <c r="D19" s="306"/>
    </row>
    <row r="20" spans="1:4" ht="12.75">
      <c r="A20" s="303" t="s">
        <v>17</v>
      </c>
      <c r="B20" s="304" t="s">
        <v>625</v>
      </c>
      <c r="C20" s="305"/>
      <c r="D20" s="306"/>
    </row>
    <row r="21" spans="1:4" ht="12.75">
      <c r="A21" s="303" t="s">
        <v>18</v>
      </c>
      <c r="B21" s="304" t="s">
        <v>626</v>
      </c>
      <c r="C21" s="308"/>
      <c r="D21" s="306"/>
    </row>
    <row r="22" spans="1:4" ht="12.75">
      <c r="A22" s="303" t="s">
        <v>19</v>
      </c>
      <c r="B22" s="304" t="s">
        <v>627</v>
      </c>
      <c r="C22" s="308"/>
      <c r="D22" s="306"/>
    </row>
    <row r="23" spans="1:4" ht="12.75">
      <c r="A23" s="303" t="s">
        <v>20</v>
      </c>
      <c r="B23" s="309"/>
      <c r="C23" s="308"/>
      <c r="D23" s="306"/>
    </row>
    <row r="24" spans="1:4" ht="12.75">
      <c r="A24" s="303" t="s">
        <v>21</v>
      </c>
      <c r="B24" s="309"/>
      <c r="C24" s="308"/>
      <c r="D24" s="306"/>
    </row>
    <row r="25" spans="1:4" ht="12.75">
      <c r="A25" s="303" t="s">
        <v>22</v>
      </c>
      <c r="B25" s="309"/>
      <c r="C25" s="308"/>
      <c r="D25" s="306"/>
    </row>
    <row r="26" spans="1:4" ht="12.75">
      <c r="A26" s="303" t="s">
        <v>23</v>
      </c>
      <c r="B26" s="309"/>
      <c r="C26" s="308"/>
      <c r="D26" s="306"/>
    </row>
    <row r="27" spans="1:4" ht="12.75">
      <c r="A27" s="303" t="s">
        <v>24</v>
      </c>
      <c r="B27" s="309"/>
      <c r="C27" s="308"/>
      <c r="D27" s="306"/>
    </row>
    <row r="28" spans="1:4" ht="12.75">
      <c r="A28" s="303" t="s">
        <v>25</v>
      </c>
      <c r="B28" s="309"/>
      <c r="C28" s="308"/>
      <c r="D28" s="306"/>
    </row>
    <row r="29" spans="1:4" ht="13.5" thickBot="1">
      <c r="A29" s="310" t="s">
        <v>26</v>
      </c>
      <c r="B29" s="311"/>
      <c r="C29" s="312"/>
      <c r="D29" s="313"/>
    </row>
    <row r="30" spans="1:4" ht="13.5" thickBot="1">
      <c r="A30" s="314" t="s">
        <v>27</v>
      </c>
      <c r="B30" s="315" t="s">
        <v>394</v>
      </c>
      <c r="C30" s="316">
        <f>+C5+C6+C7+C8+C9+C16+C17+C18+C19+C20+C21+C22+C23+C24+C25+C26+C27+C28+C29</f>
        <v>1683</v>
      </c>
      <c r="D30" s="317">
        <f>+D5+D6+D7+D8+D9+D16+D17+D18+D19+D20+D21+D22+D23+D24+D25+D26+D27+D28+D29</f>
        <v>72</v>
      </c>
    </row>
    <row r="31" spans="1:4" ht="12.75">
      <c r="A31" s="318"/>
      <c r="B31" s="748"/>
      <c r="C31" s="748"/>
      <c r="D31" s="748"/>
    </row>
  </sheetData>
  <sheetProtection/>
  <mergeCells count="2">
    <mergeCell ref="B1:D1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CE,Félkövér"&amp;12Mórágy Községi Önkormányzat&amp;R&amp;"Times New Roman CE,Félkövér dőlt"&amp;9 9.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Layout" workbookViewId="0" topLeftCell="A1">
      <selection activeCell="C13" sqref="C13"/>
    </sheetView>
  </sheetViews>
  <sheetFormatPr defaultColWidth="9.00390625" defaultRowHeight="12.75"/>
  <cols>
    <col min="1" max="1" width="5.50390625" style="179" customWidth="1"/>
    <col min="2" max="2" width="39.375" style="179" customWidth="1"/>
    <col min="3" max="8" width="13.75390625" style="179" customWidth="1"/>
    <col min="9" max="9" width="15.125" style="179" customWidth="1"/>
  </cols>
  <sheetData>
    <row r="1" spans="1:9" ht="15">
      <c r="A1" s="759" t="s">
        <v>628</v>
      </c>
      <c r="B1" s="760"/>
      <c r="C1" s="760"/>
      <c r="D1" s="760"/>
      <c r="E1" s="760"/>
      <c r="F1" s="760"/>
      <c r="G1" s="760"/>
      <c r="H1" s="760"/>
      <c r="I1" s="760"/>
    </row>
    <row r="2" spans="8:9" ht="14.25" thickBot="1">
      <c r="H2" s="761" t="s">
        <v>629</v>
      </c>
      <c r="I2" s="761"/>
    </row>
    <row r="3" spans="1:9" ht="13.5" thickBot="1">
      <c r="A3" s="762" t="s">
        <v>459</v>
      </c>
      <c r="B3" s="764" t="s">
        <v>630</v>
      </c>
      <c r="C3" s="766" t="s">
        <v>631</v>
      </c>
      <c r="D3" s="768" t="s">
        <v>632</v>
      </c>
      <c r="E3" s="769"/>
      <c r="F3" s="769"/>
      <c r="G3" s="769"/>
      <c r="H3" s="769"/>
      <c r="I3" s="770" t="s">
        <v>633</v>
      </c>
    </row>
    <row r="4" spans="1:9" ht="23.25" thickBot="1">
      <c r="A4" s="763"/>
      <c r="B4" s="765"/>
      <c r="C4" s="767"/>
      <c r="D4" s="320" t="s">
        <v>634</v>
      </c>
      <c r="E4" s="320" t="s">
        <v>635</v>
      </c>
      <c r="F4" s="320" t="s">
        <v>636</v>
      </c>
      <c r="G4" s="321" t="s">
        <v>637</v>
      </c>
      <c r="H4" s="321" t="s">
        <v>638</v>
      </c>
      <c r="I4" s="771"/>
    </row>
    <row r="5" spans="1:9" ht="13.5" thickBot="1">
      <c r="A5" s="296">
        <v>1</v>
      </c>
      <c r="B5" s="322">
        <v>2</v>
      </c>
      <c r="C5" s="322">
        <v>3</v>
      </c>
      <c r="D5" s="322">
        <v>4</v>
      </c>
      <c r="E5" s="322">
        <v>5</v>
      </c>
      <c r="F5" s="322">
        <v>6</v>
      </c>
      <c r="G5" s="322">
        <v>7</v>
      </c>
      <c r="H5" s="322" t="s">
        <v>639</v>
      </c>
      <c r="I5" s="323" t="s">
        <v>640</v>
      </c>
    </row>
    <row r="6" spans="1:9" ht="12.75">
      <c r="A6" s="749" t="s">
        <v>641</v>
      </c>
      <c r="B6" s="750"/>
      <c r="C6" s="750"/>
      <c r="D6" s="750"/>
      <c r="E6" s="750"/>
      <c r="F6" s="750"/>
      <c r="G6" s="750"/>
      <c r="H6" s="750"/>
      <c r="I6" s="751"/>
    </row>
    <row r="7" spans="1:9" ht="12.75">
      <c r="A7" s="324" t="s">
        <v>1</v>
      </c>
      <c r="B7" s="325" t="s">
        <v>642</v>
      </c>
      <c r="C7" s="309"/>
      <c r="D7" s="326"/>
      <c r="E7" s="326"/>
      <c r="F7" s="326"/>
      <c r="G7" s="327"/>
      <c r="H7" s="328">
        <f aca="true" t="shared" si="0" ref="H7:H13">SUM(D7:G7)</f>
        <v>0</v>
      </c>
      <c r="I7" s="329">
        <f aca="true" t="shared" si="1" ref="I7:I13">C7+H7</f>
        <v>0</v>
      </c>
    </row>
    <row r="8" spans="1:9" ht="12.75">
      <c r="A8" s="324" t="s">
        <v>2</v>
      </c>
      <c r="B8" s="325" t="s">
        <v>643</v>
      </c>
      <c r="C8" s="309"/>
      <c r="D8" s="326"/>
      <c r="E8" s="326"/>
      <c r="F8" s="326"/>
      <c r="G8" s="327"/>
      <c r="H8" s="328">
        <f t="shared" si="0"/>
        <v>0</v>
      </c>
      <c r="I8" s="329">
        <f t="shared" si="1"/>
        <v>0</v>
      </c>
    </row>
    <row r="9" spans="1:9" ht="12.75">
      <c r="A9" s="324" t="s">
        <v>3</v>
      </c>
      <c r="B9" s="325" t="s">
        <v>644</v>
      </c>
      <c r="C9" s="309"/>
      <c r="D9" s="326"/>
      <c r="E9" s="326"/>
      <c r="F9" s="326"/>
      <c r="G9" s="327"/>
      <c r="H9" s="328">
        <f t="shared" si="0"/>
        <v>0</v>
      </c>
      <c r="I9" s="329">
        <f t="shared" si="1"/>
        <v>0</v>
      </c>
    </row>
    <row r="10" spans="1:9" ht="12.75">
      <c r="A10" s="324" t="s">
        <v>4</v>
      </c>
      <c r="B10" s="325" t="s">
        <v>645</v>
      </c>
      <c r="C10" s="309"/>
      <c r="D10" s="326"/>
      <c r="E10" s="326"/>
      <c r="F10" s="326"/>
      <c r="G10" s="327"/>
      <c r="H10" s="328">
        <f t="shared" si="0"/>
        <v>0</v>
      </c>
      <c r="I10" s="329">
        <f t="shared" si="1"/>
        <v>0</v>
      </c>
    </row>
    <row r="11" spans="1:9" ht="12.75">
      <c r="A11" s="324" t="s">
        <v>5</v>
      </c>
      <c r="B11" s="325" t="s">
        <v>646</v>
      </c>
      <c r="C11" s="309"/>
      <c r="D11" s="326"/>
      <c r="E11" s="326"/>
      <c r="F11" s="326"/>
      <c r="G11" s="327"/>
      <c r="H11" s="328">
        <f t="shared" si="0"/>
        <v>0</v>
      </c>
      <c r="I11" s="329">
        <f t="shared" si="1"/>
        <v>0</v>
      </c>
    </row>
    <row r="12" spans="1:9" ht="12.75">
      <c r="A12" s="330" t="s">
        <v>6</v>
      </c>
      <c r="B12" s="331" t="s">
        <v>647</v>
      </c>
      <c r="C12" s="332">
        <v>6207</v>
      </c>
      <c r="D12" s="333"/>
      <c r="E12" s="333"/>
      <c r="F12" s="333"/>
      <c r="G12" s="334"/>
      <c r="H12" s="328">
        <f t="shared" si="0"/>
        <v>0</v>
      </c>
      <c r="I12" s="329">
        <f t="shared" si="1"/>
        <v>6207</v>
      </c>
    </row>
    <row r="13" spans="1:9" ht="13.5" thickBot="1">
      <c r="A13" s="335" t="s">
        <v>7</v>
      </c>
      <c r="B13" s="336" t="s">
        <v>648</v>
      </c>
      <c r="C13" s="311"/>
      <c r="D13" s="337"/>
      <c r="E13" s="337"/>
      <c r="F13" s="337"/>
      <c r="G13" s="338"/>
      <c r="H13" s="328">
        <f t="shared" si="0"/>
        <v>0</v>
      </c>
      <c r="I13" s="329">
        <f t="shared" si="1"/>
        <v>0</v>
      </c>
    </row>
    <row r="14" spans="1:9" ht="13.5" thickBot="1">
      <c r="A14" s="752" t="s">
        <v>649</v>
      </c>
      <c r="B14" s="753"/>
      <c r="C14" s="339">
        <f aca="true" t="shared" si="2" ref="C14:I14">SUM(C7:C13)</f>
        <v>6207</v>
      </c>
      <c r="D14" s="339">
        <f t="shared" si="2"/>
        <v>0</v>
      </c>
      <c r="E14" s="339">
        <f t="shared" si="2"/>
        <v>0</v>
      </c>
      <c r="F14" s="339">
        <f t="shared" si="2"/>
        <v>0</v>
      </c>
      <c r="G14" s="340">
        <f t="shared" si="2"/>
        <v>0</v>
      </c>
      <c r="H14" s="340">
        <f t="shared" si="2"/>
        <v>0</v>
      </c>
      <c r="I14" s="341">
        <f t="shared" si="2"/>
        <v>6207</v>
      </c>
    </row>
    <row r="15" spans="1:9" ht="12.75">
      <c r="A15" s="754" t="s">
        <v>650</v>
      </c>
      <c r="B15" s="755"/>
      <c r="C15" s="755"/>
      <c r="D15" s="755"/>
      <c r="E15" s="755"/>
      <c r="F15" s="755"/>
      <c r="G15" s="755"/>
      <c r="H15" s="755"/>
      <c r="I15" s="756"/>
    </row>
    <row r="16" spans="1:9" ht="12.75">
      <c r="A16" s="324" t="s">
        <v>1</v>
      </c>
      <c r="B16" s="325" t="s">
        <v>651</v>
      </c>
      <c r="C16" s="309"/>
      <c r="D16" s="326"/>
      <c r="E16" s="326"/>
      <c r="F16" s="326"/>
      <c r="G16" s="327"/>
      <c r="H16" s="328">
        <f>SUM(D16:G16)</f>
        <v>0</v>
      </c>
      <c r="I16" s="329">
        <f>C16+H16</f>
        <v>0</v>
      </c>
    </row>
    <row r="17" spans="1:9" ht="13.5" thickBot="1">
      <c r="A17" s="335" t="s">
        <v>2</v>
      </c>
      <c r="B17" s="336" t="s">
        <v>648</v>
      </c>
      <c r="C17" s="311"/>
      <c r="D17" s="337"/>
      <c r="E17" s="337"/>
      <c r="F17" s="337"/>
      <c r="G17" s="338"/>
      <c r="H17" s="328">
        <f>SUM(D17:G17)</f>
        <v>0</v>
      </c>
      <c r="I17" s="342">
        <f>C17+H17</f>
        <v>0</v>
      </c>
    </row>
    <row r="18" spans="1:9" ht="13.5" thickBot="1">
      <c r="A18" s="752" t="s">
        <v>652</v>
      </c>
      <c r="B18" s="753"/>
      <c r="C18" s="339">
        <f aca="true" t="shared" si="3" ref="C18:I18">SUM(C16:C17)</f>
        <v>0</v>
      </c>
      <c r="D18" s="339">
        <f t="shared" si="3"/>
        <v>0</v>
      </c>
      <c r="E18" s="339">
        <f t="shared" si="3"/>
        <v>0</v>
      </c>
      <c r="F18" s="339">
        <f t="shared" si="3"/>
        <v>0</v>
      </c>
      <c r="G18" s="340">
        <f t="shared" si="3"/>
        <v>0</v>
      </c>
      <c r="H18" s="340">
        <f t="shared" si="3"/>
        <v>0</v>
      </c>
      <c r="I18" s="341">
        <f t="shared" si="3"/>
        <v>0</v>
      </c>
    </row>
    <row r="19" spans="1:9" ht="13.5" thickBot="1">
      <c r="A19" s="757" t="s">
        <v>653</v>
      </c>
      <c r="B19" s="758"/>
      <c r="C19" s="343">
        <f aca="true" t="shared" si="4" ref="C19:I19">C14+C18</f>
        <v>6207</v>
      </c>
      <c r="D19" s="343">
        <f t="shared" si="4"/>
        <v>0</v>
      </c>
      <c r="E19" s="343">
        <f t="shared" si="4"/>
        <v>0</v>
      </c>
      <c r="F19" s="343">
        <f t="shared" si="4"/>
        <v>0</v>
      </c>
      <c r="G19" s="343">
        <f t="shared" si="4"/>
        <v>0</v>
      </c>
      <c r="H19" s="343">
        <f t="shared" si="4"/>
        <v>0</v>
      </c>
      <c r="I19" s="341">
        <f t="shared" si="4"/>
        <v>6207</v>
      </c>
    </row>
  </sheetData>
  <sheetProtection/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&amp;C&amp;"Times New Roman CE,Félkövér"&amp;12Mórágy Községi Önkormányzat&amp;R&amp;"Times New Roman CE,Félkövér dőlt"&amp;9 10.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Normal="120" zoomScaleSheetLayoutView="100" workbookViewId="0" topLeftCell="A1">
      <selection activeCell="C151" sqref="C151"/>
    </sheetView>
  </sheetViews>
  <sheetFormatPr defaultColWidth="9.375" defaultRowHeight="12.75"/>
  <cols>
    <col min="1" max="1" width="9.50390625" style="534" customWidth="1"/>
    <col min="2" max="2" width="91.625" style="534" customWidth="1"/>
    <col min="3" max="3" width="16.125" style="34" customWidth="1"/>
    <col min="4" max="4" width="16.00390625" style="34" customWidth="1"/>
    <col min="5" max="5" width="16.125" style="34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289</v>
      </c>
      <c r="B1" s="647"/>
      <c r="C1" s="647"/>
      <c r="D1" s="647"/>
      <c r="E1" s="647"/>
      <c r="F1" s="647"/>
    </row>
    <row r="2" spans="1:6" ht="15.75" customHeight="1" thickBot="1">
      <c r="A2" s="687" t="s">
        <v>350</v>
      </c>
      <c r="B2" s="687"/>
      <c r="C2" s="659" t="s">
        <v>117</v>
      </c>
      <c r="D2" s="659"/>
      <c r="E2" s="659"/>
      <c r="F2" s="659"/>
    </row>
    <row r="3" spans="1:6" ht="24" customHeight="1">
      <c r="A3" s="653" t="s">
        <v>38</v>
      </c>
      <c r="B3" s="655" t="s">
        <v>0</v>
      </c>
      <c r="C3" s="683" t="s">
        <v>690</v>
      </c>
      <c r="D3" s="684"/>
      <c r="E3" s="685"/>
      <c r="F3" s="688" t="s">
        <v>114</v>
      </c>
    </row>
    <row r="4" spans="1:6" ht="24" customHeight="1" thickBot="1">
      <c r="A4" s="654"/>
      <c r="B4" s="656"/>
      <c r="C4" s="350" t="s">
        <v>112</v>
      </c>
      <c r="D4" s="350" t="s">
        <v>113</v>
      </c>
      <c r="E4" s="351" t="s">
        <v>349</v>
      </c>
      <c r="F4" s="689"/>
    </row>
    <row r="5" spans="1:6" ht="21" customHeight="1" thickBot="1">
      <c r="A5" s="535">
        <v>1</v>
      </c>
      <c r="B5" s="410">
        <v>2</v>
      </c>
      <c r="C5" s="348">
        <v>3</v>
      </c>
      <c r="D5" s="352">
        <v>4</v>
      </c>
      <c r="E5" s="349">
        <v>5</v>
      </c>
      <c r="F5" s="353">
        <v>6</v>
      </c>
    </row>
    <row r="6" spans="1:6" s="6" customFormat="1" ht="18" customHeight="1" thickBot="1">
      <c r="A6" s="536" t="s">
        <v>1</v>
      </c>
      <c r="B6" s="507" t="s">
        <v>121</v>
      </c>
      <c r="C6" s="405">
        <f>+C7+C8+C9+C10+C11+C12</f>
        <v>0</v>
      </c>
      <c r="D6" s="413">
        <f>+D7+D8+D9+D10+D11+D12</f>
        <v>0</v>
      </c>
      <c r="E6" s="414">
        <f>+E7+E8+E9+E10+E11+E12</f>
        <v>0</v>
      </c>
      <c r="F6" s="415"/>
    </row>
    <row r="7" spans="1:6" s="1" customFormat="1" ht="18" customHeight="1">
      <c r="A7" s="537" t="s">
        <v>49</v>
      </c>
      <c r="B7" s="508" t="s">
        <v>122</v>
      </c>
      <c r="C7" s="416"/>
      <c r="D7" s="416"/>
      <c r="E7" s="417"/>
      <c r="F7" s="496"/>
    </row>
    <row r="8" spans="1:6" s="1" customFormat="1" ht="18" customHeight="1">
      <c r="A8" s="538" t="s">
        <v>50</v>
      </c>
      <c r="B8" s="509" t="s">
        <v>123</v>
      </c>
      <c r="C8" s="419"/>
      <c r="D8" s="420"/>
      <c r="E8" s="421"/>
      <c r="F8" s="496"/>
    </row>
    <row r="9" spans="1:6" s="1" customFormat="1" ht="18" customHeight="1">
      <c r="A9" s="538" t="s">
        <v>51</v>
      </c>
      <c r="B9" s="509" t="s">
        <v>124</v>
      </c>
      <c r="C9" s="419"/>
      <c r="D9" s="419"/>
      <c r="E9" s="421"/>
      <c r="F9" s="496"/>
    </row>
    <row r="10" spans="1:6" s="1" customFormat="1" ht="18" customHeight="1">
      <c r="A10" s="538" t="s">
        <v>52</v>
      </c>
      <c r="B10" s="509" t="s">
        <v>125</v>
      </c>
      <c r="C10" s="419"/>
      <c r="D10" s="419"/>
      <c r="E10" s="421"/>
      <c r="F10" s="496"/>
    </row>
    <row r="11" spans="1:6" s="1" customFormat="1" ht="18" customHeight="1">
      <c r="A11" s="538" t="s">
        <v>126</v>
      </c>
      <c r="B11" s="509" t="s">
        <v>127</v>
      </c>
      <c r="C11" s="419"/>
      <c r="D11" s="420"/>
      <c r="E11" s="421"/>
      <c r="F11" s="422"/>
    </row>
    <row r="12" spans="1:6" s="1" customFormat="1" ht="18" customHeight="1" thickBot="1">
      <c r="A12" s="539" t="s">
        <v>53</v>
      </c>
      <c r="B12" s="510" t="s">
        <v>128</v>
      </c>
      <c r="C12" s="419"/>
      <c r="D12" s="420"/>
      <c r="E12" s="421"/>
      <c r="F12" s="423"/>
    </row>
    <row r="13" spans="1:6" s="1" customFormat="1" ht="18" customHeight="1" thickBot="1">
      <c r="A13" s="536" t="s">
        <v>2</v>
      </c>
      <c r="B13" s="511" t="s">
        <v>129</v>
      </c>
      <c r="C13" s="405">
        <f>+C14+C15+C16+C17+C18</f>
        <v>0</v>
      </c>
      <c r="D13" s="413">
        <f>+D14+D15+D16+D17+D18</f>
        <v>113</v>
      </c>
      <c r="E13" s="414">
        <f>+E14+E15+E16+E17+E18</f>
        <v>113</v>
      </c>
      <c r="F13" s="424">
        <v>100</v>
      </c>
    </row>
    <row r="14" spans="1:6" s="1" customFormat="1" ht="18" customHeight="1">
      <c r="A14" s="537" t="s">
        <v>55</v>
      </c>
      <c r="B14" s="508" t="s">
        <v>130</v>
      </c>
      <c r="C14" s="416"/>
      <c r="D14" s="425"/>
      <c r="E14" s="417"/>
      <c r="F14" s="426"/>
    </row>
    <row r="15" spans="1:6" s="1" customFormat="1" ht="18" customHeight="1">
      <c r="A15" s="538" t="s">
        <v>56</v>
      </c>
      <c r="B15" s="509" t="s">
        <v>131</v>
      </c>
      <c r="C15" s="419"/>
      <c r="D15" s="420"/>
      <c r="E15" s="421"/>
      <c r="F15" s="422"/>
    </row>
    <row r="16" spans="1:6" s="1" customFormat="1" ht="18" customHeight="1">
      <c r="A16" s="538" t="s">
        <v>57</v>
      </c>
      <c r="B16" s="509" t="s">
        <v>132</v>
      </c>
      <c r="C16" s="419"/>
      <c r="D16" s="420"/>
      <c r="E16" s="421"/>
      <c r="F16" s="422"/>
    </row>
    <row r="17" spans="1:6" s="1" customFormat="1" ht="18" customHeight="1">
      <c r="A17" s="538" t="s">
        <v>58</v>
      </c>
      <c r="B17" s="509" t="s">
        <v>133</v>
      </c>
      <c r="C17" s="419"/>
      <c r="D17" s="420"/>
      <c r="E17" s="421"/>
      <c r="F17" s="427"/>
    </row>
    <row r="18" spans="1:6" s="1" customFormat="1" ht="18" customHeight="1">
      <c r="A18" s="538" t="s">
        <v>59</v>
      </c>
      <c r="B18" s="509" t="s">
        <v>134</v>
      </c>
      <c r="C18" s="419"/>
      <c r="D18" s="419">
        <v>113</v>
      </c>
      <c r="E18" s="421">
        <v>113</v>
      </c>
      <c r="F18" s="422">
        <v>100</v>
      </c>
    </row>
    <row r="19" spans="1:6" s="1" customFormat="1" ht="18" customHeight="1" thickBot="1">
      <c r="A19" s="539" t="s">
        <v>65</v>
      </c>
      <c r="B19" s="510" t="s">
        <v>135</v>
      </c>
      <c r="C19" s="428"/>
      <c r="D19" s="429"/>
      <c r="E19" s="430"/>
      <c r="F19" s="423"/>
    </row>
    <row r="20" spans="1:6" s="1" customFormat="1" ht="18" customHeight="1" thickBot="1">
      <c r="A20" s="536" t="s">
        <v>3</v>
      </c>
      <c r="B20" s="507" t="s">
        <v>136</v>
      </c>
      <c r="C20" s="405">
        <f>+C21+C22+C23+C24+C25</f>
        <v>0</v>
      </c>
      <c r="D20" s="413">
        <f>+D21+D22+D23+D24+D25</f>
        <v>0</v>
      </c>
      <c r="E20" s="414">
        <f>+E21+E22+E23+E24+E25</f>
        <v>0</v>
      </c>
      <c r="F20" s="498"/>
    </row>
    <row r="21" spans="1:6" s="1" customFormat="1" ht="18" customHeight="1">
      <c r="A21" s="537" t="s">
        <v>39</v>
      </c>
      <c r="B21" s="508" t="s">
        <v>137</v>
      </c>
      <c r="C21" s="416"/>
      <c r="D21" s="425"/>
      <c r="E21" s="417"/>
      <c r="F21" s="426"/>
    </row>
    <row r="22" spans="1:6" s="1" customFormat="1" ht="18" customHeight="1">
      <c r="A22" s="538" t="s">
        <v>138</v>
      </c>
      <c r="B22" s="509" t="s">
        <v>139</v>
      </c>
      <c r="C22" s="419"/>
      <c r="D22" s="420"/>
      <c r="E22" s="421"/>
      <c r="F22" s="422"/>
    </row>
    <row r="23" spans="1:6" s="1" customFormat="1" ht="18" customHeight="1">
      <c r="A23" s="538" t="s">
        <v>140</v>
      </c>
      <c r="B23" s="509" t="s">
        <v>141</v>
      </c>
      <c r="C23" s="419"/>
      <c r="D23" s="420"/>
      <c r="E23" s="421"/>
      <c r="F23" s="497"/>
    </row>
    <row r="24" spans="1:6" s="1" customFormat="1" ht="18" customHeight="1">
      <c r="A24" s="538" t="s">
        <v>142</v>
      </c>
      <c r="B24" s="509" t="s">
        <v>143</v>
      </c>
      <c r="C24" s="419"/>
      <c r="D24" s="420"/>
      <c r="E24" s="421"/>
      <c r="F24" s="427"/>
    </row>
    <row r="25" spans="1:6" s="1" customFormat="1" ht="18" customHeight="1">
      <c r="A25" s="538" t="s">
        <v>78</v>
      </c>
      <c r="B25" s="509" t="s">
        <v>144</v>
      </c>
      <c r="C25" s="419"/>
      <c r="D25" s="420"/>
      <c r="E25" s="421"/>
      <c r="F25" s="422"/>
    </row>
    <row r="26" spans="1:6" s="1" customFormat="1" ht="18" customHeight="1" thickBot="1">
      <c r="A26" s="539" t="s">
        <v>79</v>
      </c>
      <c r="B26" s="510" t="s">
        <v>145</v>
      </c>
      <c r="C26" s="428"/>
      <c r="D26" s="429"/>
      <c r="E26" s="430"/>
      <c r="F26" s="423"/>
    </row>
    <row r="27" spans="1:6" s="1" customFormat="1" ht="18" customHeight="1" thickBot="1">
      <c r="A27" s="536" t="s">
        <v>80</v>
      </c>
      <c r="B27" s="507" t="s">
        <v>146</v>
      </c>
      <c r="C27" s="405">
        <f>+C28+C31+C32+C33</f>
        <v>0</v>
      </c>
      <c r="D27" s="413">
        <f>+D28+D31+D32+D33</f>
        <v>0</v>
      </c>
      <c r="E27" s="414">
        <f>+E28+E31+E32+E33</f>
        <v>0</v>
      </c>
      <c r="F27" s="498"/>
    </row>
    <row r="28" spans="1:6" s="1" customFormat="1" ht="18" customHeight="1">
      <c r="A28" s="537" t="s">
        <v>40</v>
      </c>
      <c r="B28" s="508" t="s">
        <v>147</v>
      </c>
      <c r="C28" s="552"/>
      <c r="D28" s="552"/>
      <c r="E28" s="553"/>
      <c r="F28" s="426"/>
    </row>
    <row r="29" spans="1:6" s="1" customFormat="1" ht="18" customHeight="1">
      <c r="A29" s="538" t="s">
        <v>148</v>
      </c>
      <c r="B29" s="509" t="s">
        <v>149</v>
      </c>
      <c r="C29" s="419"/>
      <c r="D29" s="419"/>
      <c r="E29" s="421"/>
      <c r="F29" s="422"/>
    </row>
    <row r="30" spans="1:6" s="1" customFormat="1" ht="18" customHeight="1">
      <c r="A30" s="538" t="s">
        <v>150</v>
      </c>
      <c r="B30" s="509" t="s">
        <v>151</v>
      </c>
      <c r="C30" s="419"/>
      <c r="D30" s="419"/>
      <c r="E30" s="421"/>
      <c r="F30" s="422"/>
    </row>
    <row r="31" spans="1:6" s="1" customFormat="1" ht="18" customHeight="1">
      <c r="A31" s="538" t="s">
        <v>41</v>
      </c>
      <c r="B31" s="509" t="s">
        <v>104</v>
      </c>
      <c r="C31" s="419"/>
      <c r="D31" s="419"/>
      <c r="E31" s="421"/>
      <c r="F31" s="422"/>
    </row>
    <row r="32" spans="1:6" s="1" customFormat="1" ht="18" customHeight="1">
      <c r="A32" s="538" t="s">
        <v>152</v>
      </c>
      <c r="B32" s="509" t="s">
        <v>153</v>
      </c>
      <c r="C32" s="419">
        <v>0</v>
      </c>
      <c r="D32" s="419"/>
      <c r="E32" s="421"/>
      <c r="F32" s="422"/>
    </row>
    <row r="33" spans="1:6" s="1" customFormat="1" ht="18" customHeight="1" thickBot="1">
      <c r="A33" s="539" t="s">
        <v>154</v>
      </c>
      <c r="B33" s="510" t="s">
        <v>155</v>
      </c>
      <c r="C33" s="428">
        <v>0</v>
      </c>
      <c r="D33" s="428">
        <v>0</v>
      </c>
      <c r="E33" s="430"/>
      <c r="F33" s="422"/>
    </row>
    <row r="34" spans="1:6" s="1" customFormat="1" ht="18" customHeight="1" thickBot="1">
      <c r="A34" s="536" t="s">
        <v>5</v>
      </c>
      <c r="B34" s="507" t="s">
        <v>156</v>
      </c>
      <c r="C34" s="405">
        <f>SUM(C35:C44)</f>
        <v>8658</v>
      </c>
      <c r="D34" s="413">
        <f>SUM(D35:D44)</f>
        <v>10140</v>
      </c>
      <c r="E34" s="414">
        <f>SUM(E35:E44)</f>
        <v>8931</v>
      </c>
      <c r="F34" s="436">
        <f>E34/D34*100</f>
        <v>88.07692307692308</v>
      </c>
    </row>
    <row r="35" spans="1:6" s="1" customFormat="1" ht="18" customHeight="1">
      <c r="A35" s="537" t="s">
        <v>42</v>
      </c>
      <c r="B35" s="508" t="s">
        <v>157</v>
      </c>
      <c r="C35" s="416"/>
      <c r="D35" s="425">
        <v>2</v>
      </c>
      <c r="E35" s="417">
        <v>2</v>
      </c>
      <c r="F35" s="554">
        <v>100</v>
      </c>
    </row>
    <row r="36" spans="1:6" s="1" customFormat="1" ht="18" customHeight="1">
      <c r="A36" s="538" t="s">
        <v>43</v>
      </c>
      <c r="B36" s="509" t="s">
        <v>158</v>
      </c>
      <c r="C36" s="419">
        <v>1800</v>
      </c>
      <c r="D36" s="419">
        <v>1496</v>
      </c>
      <c r="E36" s="421">
        <v>1480</v>
      </c>
      <c r="F36" s="422">
        <v>98.93</v>
      </c>
    </row>
    <row r="37" spans="1:6" s="1" customFormat="1" ht="18" customHeight="1">
      <c r="A37" s="538" t="s">
        <v>44</v>
      </c>
      <c r="B37" s="509" t="s">
        <v>159</v>
      </c>
      <c r="C37" s="419"/>
      <c r="D37" s="420"/>
      <c r="E37" s="421"/>
      <c r="F37" s="422"/>
    </row>
    <row r="38" spans="1:6" s="1" customFormat="1" ht="18" customHeight="1">
      <c r="A38" s="538" t="s">
        <v>82</v>
      </c>
      <c r="B38" s="509" t="s">
        <v>160</v>
      </c>
      <c r="C38" s="419"/>
      <c r="D38" s="419"/>
      <c r="E38" s="421"/>
      <c r="F38" s="422"/>
    </row>
    <row r="39" spans="1:6" s="1" customFormat="1" ht="18" customHeight="1">
      <c r="A39" s="538" t="s">
        <v>83</v>
      </c>
      <c r="B39" s="509" t="s">
        <v>161</v>
      </c>
      <c r="C39" s="419">
        <v>5017</v>
      </c>
      <c r="D39" s="420">
        <v>5163</v>
      </c>
      <c r="E39" s="421">
        <v>5163</v>
      </c>
      <c r="F39" s="422">
        <f>E39/D39*100</f>
        <v>100</v>
      </c>
    </row>
    <row r="40" spans="1:6" s="1" customFormat="1" ht="18" customHeight="1">
      <c r="A40" s="538" t="s">
        <v>84</v>
      </c>
      <c r="B40" s="509" t="s">
        <v>162</v>
      </c>
      <c r="C40" s="419">
        <v>1841</v>
      </c>
      <c r="D40" s="420">
        <v>1901</v>
      </c>
      <c r="E40" s="421">
        <v>1897</v>
      </c>
      <c r="F40" s="422">
        <f>E40/D40*100</f>
        <v>99.78958442924777</v>
      </c>
    </row>
    <row r="41" spans="1:6" s="1" customFormat="1" ht="18" customHeight="1">
      <c r="A41" s="538" t="s">
        <v>85</v>
      </c>
      <c r="B41" s="509" t="s">
        <v>163</v>
      </c>
      <c r="C41" s="419"/>
      <c r="D41" s="420">
        <v>1189</v>
      </c>
      <c r="E41" s="421"/>
      <c r="F41" s="499"/>
    </row>
    <row r="42" spans="1:6" s="1" customFormat="1" ht="18" customHeight="1">
      <c r="A42" s="538" t="s">
        <v>164</v>
      </c>
      <c r="B42" s="509" t="s">
        <v>165</v>
      </c>
      <c r="C42" s="419">
        <v>0</v>
      </c>
      <c r="D42" s="419">
        <v>0</v>
      </c>
      <c r="E42" s="421"/>
      <c r="F42" s="422"/>
    </row>
    <row r="43" spans="1:6" s="1" customFormat="1" ht="18" customHeight="1">
      <c r="A43" s="538" t="s">
        <v>115</v>
      </c>
      <c r="B43" s="509" t="s">
        <v>166</v>
      </c>
      <c r="C43" s="419"/>
      <c r="D43" s="420"/>
      <c r="E43" s="421"/>
      <c r="F43" s="422"/>
    </row>
    <row r="44" spans="1:6" s="1" customFormat="1" ht="18" customHeight="1" thickBot="1">
      <c r="A44" s="539" t="s">
        <v>167</v>
      </c>
      <c r="B44" s="510" t="s">
        <v>168</v>
      </c>
      <c r="C44" s="428"/>
      <c r="D44" s="429">
        <v>389</v>
      </c>
      <c r="E44" s="430">
        <v>389</v>
      </c>
      <c r="F44" s="423">
        <v>100</v>
      </c>
    </row>
    <row r="45" spans="1:6" s="1" customFormat="1" ht="18" customHeight="1" thickBot="1">
      <c r="A45" s="536" t="s">
        <v>6</v>
      </c>
      <c r="B45" s="507" t="s">
        <v>169</v>
      </c>
      <c r="C45" s="405">
        <f>SUM(C46:C50)</f>
        <v>0</v>
      </c>
      <c r="D45" s="413">
        <f>SUM(D46:D50)</f>
        <v>0</v>
      </c>
      <c r="E45" s="414">
        <f>SUM(E46:E50)</f>
        <v>0</v>
      </c>
      <c r="F45" s="498"/>
    </row>
    <row r="46" spans="1:6" s="1" customFormat="1" ht="18" customHeight="1">
      <c r="A46" s="537" t="s">
        <v>45</v>
      </c>
      <c r="B46" s="508" t="s">
        <v>170</v>
      </c>
      <c r="C46" s="416"/>
      <c r="D46" s="425"/>
      <c r="E46" s="417"/>
      <c r="F46" s="426"/>
    </row>
    <row r="47" spans="1:6" s="1" customFormat="1" ht="18" customHeight="1">
      <c r="A47" s="538" t="s">
        <v>46</v>
      </c>
      <c r="B47" s="509" t="s">
        <v>171</v>
      </c>
      <c r="C47" s="419"/>
      <c r="D47" s="420"/>
      <c r="E47" s="421">
        <v>0</v>
      </c>
      <c r="F47" s="427"/>
    </row>
    <row r="48" spans="1:6" s="1" customFormat="1" ht="18" customHeight="1">
      <c r="A48" s="538" t="s">
        <v>172</v>
      </c>
      <c r="B48" s="509" t="s">
        <v>173</v>
      </c>
      <c r="C48" s="419"/>
      <c r="D48" s="420"/>
      <c r="E48" s="421"/>
      <c r="F48" s="422"/>
    </row>
    <row r="49" spans="1:6" s="1" customFormat="1" ht="18" customHeight="1">
      <c r="A49" s="538" t="s">
        <v>174</v>
      </c>
      <c r="B49" s="509" t="s">
        <v>175</v>
      </c>
      <c r="C49" s="419"/>
      <c r="D49" s="420"/>
      <c r="E49" s="421"/>
      <c r="F49" s="422"/>
    </row>
    <row r="50" spans="1:6" s="1" customFormat="1" ht="18" customHeight="1" thickBot="1">
      <c r="A50" s="539" t="s">
        <v>176</v>
      </c>
      <c r="B50" s="510" t="s">
        <v>177</v>
      </c>
      <c r="C50" s="428"/>
      <c r="D50" s="429"/>
      <c r="E50" s="430"/>
      <c r="F50" s="423"/>
    </row>
    <row r="51" spans="1:6" s="1" customFormat="1" ht="18" customHeight="1" thickBot="1">
      <c r="A51" s="536" t="s">
        <v>86</v>
      </c>
      <c r="B51" s="507" t="s">
        <v>178</v>
      </c>
      <c r="C51" s="405">
        <f>SUM(C52:C54)</f>
        <v>0</v>
      </c>
      <c r="D51" s="413">
        <f>SUM(D52:D54)</f>
        <v>0</v>
      </c>
      <c r="E51" s="414">
        <f>SUM(E52:E54)</f>
        <v>0</v>
      </c>
      <c r="F51" s="436"/>
    </row>
    <row r="52" spans="1:6" s="1" customFormat="1" ht="18" customHeight="1">
      <c r="A52" s="537" t="s">
        <v>47</v>
      </c>
      <c r="B52" s="508" t="s">
        <v>179</v>
      </c>
      <c r="C52" s="416"/>
      <c r="D52" s="425"/>
      <c r="E52" s="417"/>
      <c r="F52" s="426"/>
    </row>
    <row r="53" spans="1:6" s="1" customFormat="1" ht="18" customHeight="1">
      <c r="A53" s="538" t="s">
        <v>48</v>
      </c>
      <c r="B53" s="509" t="s">
        <v>180</v>
      </c>
      <c r="C53" s="419"/>
      <c r="D53" s="420"/>
      <c r="E53" s="421"/>
      <c r="F53" s="422"/>
    </row>
    <row r="54" spans="1:8" s="1" customFormat="1" ht="18" customHeight="1">
      <c r="A54" s="538" t="s">
        <v>87</v>
      </c>
      <c r="B54" s="509" t="s">
        <v>181</v>
      </c>
      <c r="C54" s="419"/>
      <c r="D54" s="420"/>
      <c r="E54" s="421"/>
      <c r="F54" s="497"/>
      <c r="H54" s="8"/>
    </row>
    <row r="55" spans="1:6" s="1" customFormat="1" ht="18" customHeight="1" thickBot="1">
      <c r="A55" s="539" t="s">
        <v>182</v>
      </c>
      <c r="B55" s="510" t="s">
        <v>183</v>
      </c>
      <c r="C55" s="428"/>
      <c r="D55" s="429"/>
      <c r="E55" s="430"/>
      <c r="F55" s="500"/>
    </row>
    <row r="56" spans="1:6" s="1" customFormat="1" ht="18" customHeight="1" thickBot="1">
      <c r="A56" s="536" t="s">
        <v>8</v>
      </c>
      <c r="B56" s="511" t="s">
        <v>184</v>
      </c>
      <c r="C56" s="405">
        <f>SUM(C57:C59)</f>
        <v>0</v>
      </c>
      <c r="D56" s="413">
        <f>SUM(D57:D59)</f>
        <v>0</v>
      </c>
      <c r="E56" s="414">
        <f>SUM(E57:E59)</f>
        <v>0</v>
      </c>
      <c r="F56" s="436"/>
    </row>
    <row r="57" spans="1:6" s="1" customFormat="1" ht="18" customHeight="1">
      <c r="A57" s="537" t="s">
        <v>88</v>
      </c>
      <c r="B57" s="508" t="s">
        <v>185</v>
      </c>
      <c r="C57" s="419"/>
      <c r="D57" s="420"/>
      <c r="E57" s="421"/>
      <c r="F57" s="426"/>
    </row>
    <row r="58" spans="1:6" s="1" customFormat="1" ht="18" customHeight="1">
      <c r="A58" s="538" t="s">
        <v>89</v>
      </c>
      <c r="B58" s="509" t="s">
        <v>186</v>
      </c>
      <c r="C58" s="419"/>
      <c r="D58" s="420"/>
      <c r="E58" s="421"/>
      <c r="F58" s="422"/>
    </row>
    <row r="59" spans="1:6" s="1" customFormat="1" ht="18" customHeight="1">
      <c r="A59" s="538" t="s">
        <v>187</v>
      </c>
      <c r="B59" s="509" t="s">
        <v>188</v>
      </c>
      <c r="C59" s="419"/>
      <c r="D59" s="420"/>
      <c r="E59" s="421"/>
      <c r="F59" s="427"/>
    </row>
    <row r="60" spans="1:6" s="1" customFormat="1" ht="18" customHeight="1" thickBot="1">
      <c r="A60" s="539" t="s">
        <v>189</v>
      </c>
      <c r="B60" s="510" t="s">
        <v>190</v>
      </c>
      <c r="C60" s="419"/>
      <c r="D60" s="420"/>
      <c r="E60" s="421"/>
      <c r="F60" s="501"/>
    </row>
    <row r="61" spans="1:6" s="1" customFormat="1" ht="18" customHeight="1" thickBot="1">
      <c r="A61" s="536" t="s">
        <v>9</v>
      </c>
      <c r="B61" s="507" t="s">
        <v>191</v>
      </c>
      <c r="C61" s="405">
        <f>+C6+C13+C20+C27+C34+C45+C51+C56</f>
        <v>8658</v>
      </c>
      <c r="D61" s="413">
        <f>+D6+D13+D20+D27+D34+D45+D51+D56</f>
        <v>10253</v>
      </c>
      <c r="E61" s="414">
        <f>+E6+E13+E20+E27+E34+E45+E51+E56</f>
        <v>9044</v>
      </c>
      <c r="F61" s="498">
        <f>E61/D61*100</f>
        <v>88.2083292694821</v>
      </c>
    </row>
    <row r="62" spans="1:6" s="1" customFormat="1" ht="18" customHeight="1" thickBot="1">
      <c r="A62" s="540" t="s">
        <v>192</v>
      </c>
      <c r="B62" s="511" t="s">
        <v>193</v>
      </c>
      <c r="C62" s="405">
        <f>SUM(C63:C65)</f>
        <v>0</v>
      </c>
      <c r="D62" s="413">
        <f>SUM(D63:D65)</f>
        <v>0</v>
      </c>
      <c r="E62" s="414">
        <f>SUM(E63:E65)</f>
        <v>0</v>
      </c>
      <c r="F62" s="424"/>
    </row>
    <row r="63" spans="1:6" s="1" customFormat="1" ht="18" customHeight="1">
      <c r="A63" s="537" t="s">
        <v>194</v>
      </c>
      <c r="B63" s="508" t="s">
        <v>195</v>
      </c>
      <c r="C63" s="419"/>
      <c r="D63" s="420"/>
      <c r="E63" s="421"/>
      <c r="F63" s="426"/>
    </row>
    <row r="64" spans="1:6" s="1" customFormat="1" ht="18" customHeight="1">
      <c r="A64" s="538" t="s">
        <v>196</v>
      </c>
      <c r="B64" s="509" t="s">
        <v>197</v>
      </c>
      <c r="C64" s="419"/>
      <c r="D64" s="420"/>
      <c r="E64" s="421"/>
      <c r="F64" s="422"/>
    </row>
    <row r="65" spans="1:6" s="1" customFormat="1" ht="18" customHeight="1" thickBot="1">
      <c r="A65" s="539" t="s">
        <v>198</v>
      </c>
      <c r="B65" s="512" t="s">
        <v>199</v>
      </c>
      <c r="C65" s="419"/>
      <c r="D65" s="420"/>
      <c r="E65" s="421"/>
      <c r="F65" s="423"/>
    </row>
    <row r="66" spans="1:6" s="1" customFormat="1" ht="18" customHeight="1" thickBot="1">
      <c r="A66" s="540" t="s">
        <v>200</v>
      </c>
      <c r="B66" s="511" t="s">
        <v>201</v>
      </c>
      <c r="C66" s="405">
        <f>SUM(C67:C70)</f>
        <v>0</v>
      </c>
      <c r="D66" s="413">
        <f>SUM(D67:D70)</f>
        <v>0</v>
      </c>
      <c r="E66" s="414">
        <f>SUM(E67:E70)</f>
        <v>0</v>
      </c>
      <c r="F66" s="424"/>
    </row>
    <row r="67" spans="1:6" s="1" customFormat="1" ht="18" customHeight="1">
      <c r="A67" s="537" t="s">
        <v>202</v>
      </c>
      <c r="B67" s="508" t="s">
        <v>203</v>
      </c>
      <c r="C67" s="419"/>
      <c r="D67" s="420"/>
      <c r="E67" s="421"/>
      <c r="F67" s="502"/>
    </row>
    <row r="68" spans="1:6" s="1" customFormat="1" ht="18" customHeight="1">
      <c r="A68" s="538" t="s">
        <v>69</v>
      </c>
      <c r="B68" s="509" t="s">
        <v>204</v>
      </c>
      <c r="C68" s="419"/>
      <c r="D68" s="420"/>
      <c r="E68" s="421"/>
      <c r="F68" s="422"/>
    </row>
    <row r="69" spans="1:15" s="1" customFormat="1" ht="18" customHeight="1">
      <c r="A69" s="538" t="s">
        <v>205</v>
      </c>
      <c r="B69" s="509" t="s">
        <v>206</v>
      </c>
      <c r="C69" s="419"/>
      <c r="D69" s="420"/>
      <c r="E69" s="421"/>
      <c r="F69" s="422"/>
      <c r="O69" s="346"/>
    </row>
    <row r="70" spans="1:6" s="1" customFormat="1" ht="18" customHeight="1" thickBot="1">
      <c r="A70" s="539" t="s">
        <v>207</v>
      </c>
      <c r="B70" s="510" t="s">
        <v>208</v>
      </c>
      <c r="C70" s="419"/>
      <c r="D70" s="420"/>
      <c r="E70" s="421"/>
      <c r="F70" s="423"/>
    </row>
    <row r="71" spans="1:6" s="1" customFormat="1" ht="18" customHeight="1" thickBot="1">
      <c r="A71" s="540" t="s">
        <v>209</v>
      </c>
      <c r="B71" s="511" t="s">
        <v>210</v>
      </c>
      <c r="C71" s="405">
        <f>SUM(C72:C73)</f>
        <v>683</v>
      </c>
      <c r="D71" s="413">
        <f>SUM(D72:D73)</f>
        <v>683</v>
      </c>
      <c r="E71" s="414">
        <f>SUM(E72:E73)</f>
        <v>683</v>
      </c>
      <c r="F71" s="424">
        <v>100</v>
      </c>
    </row>
    <row r="72" spans="1:6" s="1" customFormat="1" ht="18" customHeight="1">
      <c r="A72" s="537" t="s">
        <v>90</v>
      </c>
      <c r="B72" s="508" t="s">
        <v>211</v>
      </c>
      <c r="C72" s="419">
        <v>683</v>
      </c>
      <c r="D72" s="419">
        <v>683</v>
      </c>
      <c r="E72" s="419">
        <v>683</v>
      </c>
      <c r="F72" s="555">
        <v>100</v>
      </c>
    </row>
    <row r="73" spans="1:6" s="1" customFormat="1" ht="18" customHeight="1" thickBot="1">
      <c r="A73" s="539" t="s">
        <v>91</v>
      </c>
      <c r="B73" s="510" t="s">
        <v>212</v>
      </c>
      <c r="C73" s="419"/>
      <c r="D73" s="420"/>
      <c r="E73" s="421"/>
      <c r="F73" s="556"/>
    </row>
    <row r="74" spans="1:14" s="1" customFormat="1" ht="18" customHeight="1" thickBot="1">
      <c r="A74" s="540" t="s">
        <v>213</v>
      </c>
      <c r="B74" s="511" t="s">
        <v>214</v>
      </c>
      <c r="C74" s="405">
        <f>SUM(C75:C77)</f>
        <v>47249</v>
      </c>
      <c r="D74" s="413">
        <f>SUM(D75:D77)</f>
        <v>44064</v>
      </c>
      <c r="E74" s="414">
        <f>SUM(E75:E77)</f>
        <v>44064</v>
      </c>
      <c r="F74" s="424">
        <f>E74/D74*100</f>
        <v>100</v>
      </c>
      <c r="N74" s="346"/>
    </row>
    <row r="75" spans="1:7" s="1" customFormat="1" ht="18" customHeight="1">
      <c r="A75" s="537" t="s">
        <v>215</v>
      </c>
      <c r="B75" s="508" t="s">
        <v>216</v>
      </c>
      <c r="C75" s="419"/>
      <c r="D75" s="420">
        <v>0</v>
      </c>
      <c r="E75" s="421"/>
      <c r="F75" s="557"/>
      <c r="G75" s="347"/>
    </row>
    <row r="76" spans="1:6" ht="18" customHeight="1">
      <c r="A76" s="538" t="s">
        <v>217</v>
      </c>
      <c r="B76" s="509" t="s">
        <v>659</v>
      </c>
      <c r="C76" s="419">
        <v>47249</v>
      </c>
      <c r="D76" s="420">
        <v>44064</v>
      </c>
      <c r="E76" s="421">
        <v>44064</v>
      </c>
      <c r="F76" s="558">
        <f>E76/D76*100</f>
        <v>100</v>
      </c>
    </row>
    <row r="77" spans="1:6" ht="18" customHeight="1" thickBot="1">
      <c r="A77" s="539" t="s">
        <v>219</v>
      </c>
      <c r="B77" s="510" t="s">
        <v>220</v>
      </c>
      <c r="C77" s="419"/>
      <c r="D77" s="420"/>
      <c r="E77" s="421"/>
      <c r="F77" s="559"/>
    </row>
    <row r="78" spans="1:6" ht="18" customHeight="1" thickBot="1">
      <c r="A78" s="540" t="s">
        <v>221</v>
      </c>
      <c r="B78" s="511" t="s">
        <v>222</v>
      </c>
      <c r="C78" s="405">
        <f>SUM(C79:C82)</f>
        <v>0</v>
      </c>
      <c r="D78" s="413">
        <f>SUM(D79:D82)</f>
        <v>0</v>
      </c>
      <c r="E78" s="414">
        <f>SUM(E79:E82)</f>
        <v>0</v>
      </c>
      <c r="F78" s="504"/>
    </row>
    <row r="79" spans="1:6" ht="18" customHeight="1">
      <c r="A79" s="541" t="s">
        <v>223</v>
      </c>
      <c r="B79" s="508" t="s">
        <v>224</v>
      </c>
      <c r="C79" s="419"/>
      <c r="D79" s="420"/>
      <c r="E79" s="421"/>
      <c r="F79" s="505"/>
    </row>
    <row r="80" spans="1:6" ht="18" customHeight="1">
      <c r="A80" s="542" t="s">
        <v>225</v>
      </c>
      <c r="B80" s="509" t="s">
        <v>226</v>
      </c>
      <c r="C80" s="419"/>
      <c r="D80" s="420"/>
      <c r="E80" s="421"/>
      <c r="F80" s="506"/>
    </row>
    <row r="81" spans="1:6" ht="18" customHeight="1">
      <c r="A81" s="542" t="s">
        <v>227</v>
      </c>
      <c r="B81" s="509" t="s">
        <v>228</v>
      </c>
      <c r="C81" s="419"/>
      <c r="D81" s="420"/>
      <c r="E81" s="421"/>
      <c r="F81" s="506"/>
    </row>
    <row r="82" spans="1:6" ht="18" customHeight="1" thickBot="1">
      <c r="A82" s="543" t="s">
        <v>229</v>
      </c>
      <c r="B82" s="510" t="s">
        <v>230</v>
      </c>
      <c r="C82" s="419"/>
      <c r="D82" s="420"/>
      <c r="E82" s="421"/>
      <c r="F82" s="503"/>
    </row>
    <row r="83" spans="1:6" ht="18" customHeight="1" thickBot="1">
      <c r="A83" s="540" t="s">
        <v>231</v>
      </c>
      <c r="B83" s="511" t="s">
        <v>232</v>
      </c>
      <c r="C83" s="462"/>
      <c r="D83" s="463"/>
      <c r="E83" s="464"/>
      <c r="F83" s="504"/>
    </row>
    <row r="84" spans="1:6" ht="18" customHeight="1" thickBot="1">
      <c r="A84" s="540" t="s">
        <v>233</v>
      </c>
      <c r="B84" s="513" t="s">
        <v>234</v>
      </c>
      <c r="C84" s="405">
        <f>+C62+C66+C71+C74+C78+C83</f>
        <v>47932</v>
      </c>
      <c r="D84" s="413">
        <f>+D62+D66+D71+D74+D78+D83</f>
        <v>44747</v>
      </c>
      <c r="E84" s="413">
        <f>+E62+E66+E71+E74+E78+E83</f>
        <v>44747</v>
      </c>
      <c r="F84" s="504"/>
    </row>
    <row r="85" spans="1:6" ht="18" customHeight="1" thickBot="1">
      <c r="A85" s="544" t="s">
        <v>235</v>
      </c>
      <c r="B85" s="514" t="s">
        <v>236</v>
      </c>
      <c r="C85" s="405">
        <f>+C61+C84</f>
        <v>56590</v>
      </c>
      <c r="D85" s="413">
        <f>+D61+D84</f>
        <v>55000</v>
      </c>
      <c r="E85" s="414">
        <f>+E61+E84</f>
        <v>53791</v>
      </c>
      <c r="F85" s="498">
        <f>E85/D85*100</f>
        <v>97.80181818181818</v>
      </c>
    </row>
    <row r="86" spans="1:6" ht="18" customHeight="1">
      <c r="A86" s="545"/>
      <c r="B86" s="515"/>
      <c r="C86" s="465"/>
      <c r="D86" s="465"/>
      <c r="E86" s="465"/>
      <c r="F86" s="560"/>
    </row>
    <row r="87" spans="1:6" ht="14.25" customHeight="1">
      <c r="A87" s="686" t="s">
        <v>290</v>
      </c>
      <c r="B87" s="686"/>
      <c r="C87" s="686"/>
      <c r="D87" s="686"/>
      <c r="E87" s="686"/>
      <c r="F87" s="686"/>
    </row>
    <row r="88" spans="1:6" ht="14.25" customHeight="1">
      <c r="A88" s="466"/>
      <c r="B88" s="466"/>
      <c r="C88" s="354"/>
      <c r="D88" s="355"/>
      <c r="E88" s="355"/>
      <c r="F88" s="355"/>
    </row>
    <row r="89" spans="1:6" ht="14.25" customHeight="1" thickBot="1">
      <c r="A89" s="682" t="s">
        <v>353</v>
      </c>
      <c r="B89" s="682"/>
      <c r="C89" s="356"/>
      <c r="D89" s="357"/>
      <c r="E89" s="357"/>
      <c r="F89" s="357" t="s">
        <v>117</v>
      </c>
    </row>
    <row r="90" spans="1:6" ht="14.25" customHeight="1">
      <c r="A90" s="653" t="s">
        <v>38</v>
      </c>
      <c r="B90" s="655" t="s">
        <v>28</v>
      </c>
      <c r="C90" s="683" t="s">
        <v>691</v>
      </c>
      <c r="D90" s="684"/>
      <c r="E90" s="685"/>
      <c r="F90" s="688" t="s">
        <v>114</v>
      </c>
    </row>
    <row r="91" spans="1:6" ht="14.25" customHeight="1" thickBot="1">
      <c r="A91" s="654"/>
      <c r="B91" s="656"/>
      <c r="C91" s="350" t="s">
        <v>112</v>
      </c>
      <c r="D91" s="351" t="s">
        <v>113</v>
      </c>
      <c r="E91" s="351" t="s">
        <v>351</v>
      </c>
      <c r="F91" s="689"/>
    </row>
    <row r="92" spans="1:6" ht="14.25" customHeight="1" thickBot="1">
      <c r="A92" s="546">
        <v>1</v>
      </c>
      <c r="B92" s="469">
        <v>2</v>
      </c>
      <c r="C92" s="345">
        <v>3</v>
      </c>
      <c r="D92" s="358">
        <v>4</v>
      </c>
      <c r="E92" s="359">
        <v>5</v>
      </c>
      <c r="F92" s="353">
        <v>6</v>
      </c>
    </row>
    <row r="93" spans="1:6" ht="18" customHeight="1" thickBot="1">
      <c r="A93" s="547" t="s">
        <v>1</v>
      </c>
      <c r="B93" s="516" t="s">
        <v>674</v>
      </c>
      <c r="C93" s="561">
        <f>SUM(C94:C98)</f>
        <v>56488</v>
      </c>
      <c r="D93" s="472">
        <f>SUM(D94:D98)</f>
        <v>54600</v>
      </c>
      <c r="E93" s="473">
        <f>SUM(E94:E98)</f>
        <v>52979</v>
      </c>
      <c r="F93" s="474">
        <f aca="true" t="shared" si="0" ref="F93:F98">E93/D93*100</f>
        <v>97.03113553113553</v>
      </c>
    </row>
    <row r="94" spans="1:6" ht="18" customHeight="1">
      <c r="A94" s="548" t="s">
        <v>49</v>
      </c>
      <c r="B94" s="517" t="s">
        <v>29</v>
      </c>
      <c r="C94" s="475">
        <v>30878</v>
      </c>
      <c r="D94" s="475">
        <v>31168</v>
      </c>
      <c r="E94" s="476">
        <v>29608</v>
      </c>
      <c r="F94" s="477">
        <f t="shared" si="0"/>
        <v>94.99486652977413</v>
      </c>
    </row>
    <row r="95" spans="1:6" ht="18" customHeight="1">
      <c r="A95" s="538" t="s">
        <v>50</v>
      </c>
      <c r="B95" s="518" t="s">
        <v>92</v>
      </c>
      <c r="C95" s="419">
        <v>8417</v>
      </c>
      <c r="D95" s="419">
        <v>8225</v>
      </c>
      <c r="E95" s="421">
        <v>8225</v>
      </c>
      <c r="F95" s="478">
        <f t="shared" si="0"/>
        <v>100</v>
      </c>
    </row>
    <row r="96" spans="1:6" ht="18" customHeight="1">
      <c r="A96" s="538" t="s">
        <v>51</v>
      </c>
      <c r="B96" s="518" t="s">
        <v>68</v>
      </c>
      <c r="C96" s="428">
        <v>17193</v>
      </c>
      <c r="D96" s="428">
        <v>15129</v>
      </c>
      <c r="E96" s="430">
        <v>15075</v>
      </c>
      <c r="F96" s="478">
        <f t="shared" si="0"/>
        <v>99.64306960142773</v>
      </c>
    </row>
    <row r="97" spans="1:6" ht="18" customHeight="1">
      <c r="A97" s="538" t="s">
        <v>52</v>
      </c>
      <c r="B97" s="519" t="s">
        <v>93</v>
      </c>
      <c r="C97" s="428">
        <v>0</v>
      </c>
      <c r="D97" s="428">
        <v>0</v>
      </c>
      <c r="E97" s="430">
        <v>0</v>
      </c>
      <c r="F97" s="478"/>
    </row>
    <row r="98" spans="1:6" ht="18" customHeight="1">
      <c r="A98" s="538" t="s">
        <v>60</v>
      </c>
      <c r="B98" s="520" t="s">
        <v>94</v>
      </c>
      <c r="C98" s="428"/>
      <c r="D98" s="429">
        <v>78</v>
      </c>
      <c r="E98" s="430">
        <v>71</v>
      </c>
      <c r="F98" s="478">
        <f t="shared" si="0"/>
        <v>91.02564102564102</v>
      </c>
    </row>
    <row r="99" spans="1:6" ht="18" customHeight="1">
      <c r="A99" s="538" t="s">
        <v>53</v>
      </c>
      <c r="B99" s="518" t="s">
        <v>237</v>
      </c>
      <c r="C99" s="428"/>
      <c r="D99" s="429"/>
      <c r="E99" s="430"/>
      <c r="F99" s="478"/>
    </row>
    <row r="100" spans="1:6" ht="18" customHeight="1">
      <c r="A100" s="538" t="s">
        <v>54</v>
      </c>
      <c r="B100" s="521" t="s">
        <v>238</v>
      </c>
      <c r="C100" s="428"/>
      <c r="D100" s="429"/>
      <c r="E100" s="430"/>
      <c r="F100" s="478"/>
    </row>
    <row r="101" spans="1:6" ht="18" customHeight="1">
      <c r="A101" s="538" t="s">
        <v>61</v>
      </c>
      <c r="B101" s="522" t="s">
        <v>239</v>
      </c>
      <c r="C101" s="428"/>
      <c r="D101" s="429"/>
      <c r="E101" s="430"/>
      <c r="F101" s="478"/>
    </row>
    <row r="102" spans="1:6" ht="18" customHeight="1">
      <c r="A102" s="538" t="s">
        <v>62</v>
      </c>
      <c r="B102" s="522" t="s">
        <v>240</v>
      </c>
      <c r="C102" s="428"/>
      <c r="D102" s="429"/>
      <c r="E102" s="430"/>
      <c r="F102" s="478"/>
    </row>
    <row r="103" spans="1:6" ht="18" customHeight="1">
      <c r="A103" s="538" t="s">
        <v>63</v>
      </c>
      <c r="B103" s="521" t="s">
        <v>241</v>
      </c>
      <c r="C103" s="428"/>
      <c r="D103" s="429"/>
      <c r="E103" s="430"/>
      <c r="F103" s="478"/>
    </row>
    <row r="104" spans="1:6" ht="18" customHeight="1">
      <c r="A104" s="538" t="s">
        <v>64</v>
      </c>
      <c r="B104" s="521" t="s">
        <v>242</v>
      </c>
      <c r="C104" s="428"/>
      <c r="D104" s="429"/>
      <c r="E104" s="430"/>
      <c r="F104" s="478"/>
    </row>
    <row r="105" spans="1:6" ht="18" customHeight="1">
      <c r="A105" s="538" t="s">
        <v>66</v>
      </c>
      <c r="B105" s="522" t="s">
        <v>243</v>
      </c>
      <c r="C105" s="428"/>
      <c r="D105" s="429"/>
      <c r="E105" s="430"/>
      <c r="F105" s="478"/>
    </row>
    <row r="106" spans="1:6" ht="18" customHeight="1">
      <c r="A106" s="549" t="s">
        <v>95</v>
      </c>
      <c r="B106" s="523" t="s">
        <v>244</v>
      </c>
      <c r="C106" s="428"/>
      <c r="D106" s="429"/>
      <c r="E106" s="430"/>
      <c r="F106" s="478"/>
    </row>
    <row r="107" spans="1:6" ht="18" customHeight="1">
      <c r="A107" s="538" t="s">
        <v>245</v>
      </c>
      <c r="B107" s="523" t="s">
        <v>246</v>
      </c>
      <c r="C107" s="428"/>
      <c r="D107" s="429"/>
      <c r="E107" s="430"/>
      <c r="F107" s="478"/>
    </row>
    <row r="108" spans="1:6" ht="18" customHeight="1" thickBot="1">
      <c r="A108" s="550" t="s">
        <v>247</v>
      </c>
      <c r="B108" s="524" t="s">
        <v>248</v>
      </c>
      <c r="C108" s="479"/>
      <c r="D108" s="480">
        <v>78</v>
      </c>
      <c r="E108" s="481">
        <v>71</v>
      </c>
      <c r="F108" s="483">
        <v>100</v>
      </c>
    </row>
    <row r="109" spans="1:6" ht="18" customHeight="1" thickBot="1">
      <c r="A109" s="536"/>
      <c r="B109" s="525" t="s">
        <v>675</v>
      </c>
      <c r="C109" s="405">
        <f>+C110+C112+C114</f>
        <v>102</v>
      </c>
      <c r="D109" s="413">
        <f>+D110+D112+D114</f>
        <v>400</v>
      </c>
      <c r="E109" s="414">
        <f>+E110+E112+E114</f>
        <v>400</v>
      </c>
      <c r="F109" s="482">
        <f>E109/D109*100</f>
        <v>100</v>
      </c>
    </row>
    <row r="110" spans="1:6" ht="18" customHeight="1" thickBot="1">
      <c r="A110" s="537" t="s">
        <v>55</v>
      </c>
      <c r="B110" s="518" t="s">
        <v>249</v>
      </c>
      <c r="C110" s="416">
        <v>102</v>
      </c>
      <c r="D110" s="425">
        <v>400</v>
      </c>
      <c r="E110" s="417">
        <v>400</v>
      </c>
      <c r="F110" s="482">
        <f>E110/D110*100</f>
        <v>100</v>
      </c>
    </row>
    <row r="111" spans="1:6" ht="18" customHeight="1">
      <c r="A111" s="537" t="s">
        <v>56</v>
      </c>
      <c r="B111" s="526" t="s">
        <v>250</v>
      </c>
      <c r="C111" s="416"/>
      <c r="D111" s="425"/>
      <c r="E111" s="417"/>
      <c r="F111" s="478"/>
    </row>
    <row r="112" spans="1:6" ht="18" customHeight="1">
      <c r="A112" s="537" t="s">
        <v>57</v>
      </c>
      <c r="B112" s="526" t="s">
        <v>96</v>
      </c>
      <c r="C112" s="419"/>
      <c r="D112" s="420"/>
      <c r="E112" s="421"/>
      <c r="F112" s="478"/>
    </row>
    <row r="113" spans="1:6" ht="18" customHeight="1">
      <c r="A113" s="537" t="s">
        <v>58</v>
      </c>
      <c r="B113" s="526" t="s">
        <v>251</v>
      </c>
      <c r="C113" s="419"/>
      <c r="D113" s="420"/>
      <c r="E113" s="421"/>
      <c r="F113" s="478"/>
    </row>
    <row r="114" spans="1:6" ht="18" customHeight="1">
      <c r="A114" s="537" t="s">
        <v>59</v>
      </c>
      <c r="B114" s="527" t="s">
        <v>252</v>
      </c>
      <c r="C114" s="419"/>
      <c r="D114" s="419"/>
      <c r="E114" s="421"/>
      <c r="F114" s="478"/>
    </row>
    <row r="115" spans="1:6" ht="18" customHeight="1">
      <c r="A115" s="537" t="s">
        <v>65</v>
      </c>
      <c r="B115" s="528" t="s">
        <v>253</v>
      </c>
      <c r="C115" s="419"/>
      <c r="D115" s="420"/>
      <c r="E115" s="421"/>
      <c r="F115" s="478"/>
    </row>
    <row r="116" spans="1:6" ht="18" customHeight="1">
      <c r="A116" s="537" t="s">
        <v>67</v>
      </c>
      <c r="B116" s="529" t="s">
        <v>254</v>
      </c>
      <c r="C116" s="419"/>
      <c r="D116" s="420"/>
      <c r="E116" s="421"/>
      <c r="F116" s="478"/>
    </row>
    <row r="117" spans="1:6" ht="18" customHeight="1">
      <c r="A117" s="537" t="s">
        <v>97</v>
      </c>
      <c r="B117" s="522" t="s">
        <v>240</v>
      </c>
      <c r="C117" s="419"/>
      <c r="D117" s="420"/>
      <c r="E117" s="421"/>
      <c r="F117" s="478"/>
    </row>
    <row r="118" spans="1:6" ht="18" customHeight="1">
      <c r="A118" s="537" t="s">
        <v>98</v>
      </c>
      <c r="B118" s="522" t="s">
        <v>255</v>
      </c>
      <c r="C118" s="419"/>
      <c r="D118" s="420"/>
      <c r="E118" s="421"/>
      <c r="F118" s="478"/>
    </row>
    <row r="119" spans="1:6" ht="18" customHeight="1">
      <c r="A119" s="537" t="s">
        <v>256</v>
      </c>
      <c r="B119" s="522" t="s">
        <v>257</v>
      </c>
      <c r="C119" s="419"/>
      <c r="D119" s="420"/>
      <c r="E119" s="421"/>
      <c r="F119" s="478"/>
    </row>
    <row r="120" spans="1:6" ht="18" customHeight="1">
      <c r="A120" s="537" t="s">
        <v>258</v>
      </c>
      <c r="B120" s="522" t="s">
        <v>243</v>
      </c>
      <c r="C120" s="419"/>
      <c r="D120" s="420"/>
      <c r="E120" s="421"/>
      <c r="F120" s="478"/>
    </row>
    <row r="121" spans="1:6" ht="18" customHeight="1">
      <c r="A121" s="537" t="s">
        <v>259</v>
      </c>
      <c r="B121" s="522" t="s">
        <v>260</v>
      </c>
      <c r="C121" s="419"/>
      <c r="D121" s="420"/>
      <c r="E121" s="421"/>
      <c r="F121" s="478"/>
    </row>
    <row r="122" spans="1:6" ht="18" customHeight="1" thickBot="1">
      <c r="A122" s="549" t="s">
        <v>261</v>
      </c>
      <c r="B122" s="522" t="s">
        <v>262</v>
      </c>
      <c r="C122" s="428"/>
      <c r="D122" s="428"/>
      <c r="E122" s="430"/>
      <c r="F122" s="483"/>
    </row>
    <row r="123" spans="1:6" ht="18" customHeight="1" thickBot="1">
      <c r="A123" s="536" t="s">
        <v>3</v>
      </c>
      <c r="B123" s="530" t="s">
        <v>263</v>
      </c>
      <c r="C123" s="405">
        <f>+C124+C125</f>
        <v>0</v>
      </c>
      <c r="D123" s="413">
        <f>+D124+D125</f>
        <v>0</v>
      </c>
      <c r="E123" s="414">
        <f>+E124+E125</f>
        <v>0</v>
      </c>
      <c r="F123" s="482"/>
    </row>
    <row r="124" spans="1:6" ht="18" customHeight="1">
      <c r="A124" s="537" t="s">
        <v>39</v>
      </c>
      <c r="B124" s="531" t="s">
        <v>33</v>
      </c>
      <c r="C124" s="416"/>
      <c r="D124" s="416"/>
      <c r="E124" s="417"/>
      <c r="F124" s="477"/>
    </row>
    <row r="125" spans="1:6" ht="18" customHeight="1" thickBot="1">
      <c r="A125" s="539" t="s">
        <v>138</v>
      </c>
      <c r="B125" s="526" t="s">
        <v>34</v>
      </c>
      <c r="C125" s="428"/>
      <c r="D125" s="429"/>
      <c r="E125" s="430"/>
      <c r="F125" s="483"/>
    </row>
    <row r="126" spans="1:6" ht="18" customHeight="1" thickBot="1">
      <c r="A126" s="536" t="s">
        <v>4</v>
      </c>
      <c r="B126" s="530" t="s">
        <v>264</v>
      </c>
      <c r="C126" s="405">
        <f>+C93+C109+C123</f>
        <v>56590</v>
      </c>
      <c r="D126" s="413">
        <f>+D93+D109+D123</f>
        <v>55000</v>
      </c>
      <c r="E126" s="414">
        <f>+E93+E109+E123</f>
        <v>53379</v>
      </c>
      <c r="F126" s="482">
        <f>E126/D126*100</f>
        <v>97.05272727272727</v>
      </c>
    </row>
    <row r="127" spans="1:6" ht="18" customHeight="1" thickBot="1">
      <c r="A127" s="536" t="s">
        <v>5</v>
      </c>
      <c r="B127" s="530" t="s">
        <v>265</v>
      </c>
      <c r="C127" s="405">
        <f>+C128+C129+C130</f>
        <v>0</v>
      </c>
      <c r="D127" s="413"/>
      <c r="E127" s="414"/>
      <c r="F127" s="482"/>
    </row>
    <row r="128" spans="1:6" ht="18" customHeight="1">
      <c r="A128" s="537" t="s">
        <v>42</v>
      </c>
      <c r="B128" s="531" t="s">
        <v>266</v>
      </c>
      <c r="C128" s="419"/>
      <c r="D128" s="420"/>
      <c r="E128" s="421"/>
      <c r="F128" s="477"/>
    </row>
    <row r="129" spans="1:6" ht="18" customHeight="1">
      <c r="A129" s="537" t="s">
        <v>43</v>
      </c>
      <c r="B129" s="531" t="s">
        <v>267</v>
      </c>
      <c r="C129" s="419"/>
      <c r="D129" s="420"/>
      <c r="E129" s="421"/>
      <c r="F129" s="478"/>
    </row>
    <row r="130" spans="1:6" ht="18" customHeight="1" thickBot="1">
      <c r="A130" s="549" t="s">
        <v>44</v>
      </c>
      <c r="B130" s="532" t="s">
        <v>268</v>
      </c>
      <c r="C130" s="419"/>
      <c r="D130" s="420"/>
      <c r="E130" s="421"/>
      <c r="F130" s="483"/>
    </row>
    <row r="131" spans="1:6" ht="18" customHeight="1" thickBot="1">
      <c r="A131" s="536" t="s">
        <v>6</v>
      </c>
      <c r="B131" s="530" t="s">
        <v>269</v>
      </c>
      <c r="C131" s="405">
        <f>+C132+C133+C134+C135</f>
        <v>0</v>
      </c>
      <c r="D131" s="413">
        <f>+D132+D133+D134+D135</f>
        <v>0</v>
      </c>
      <c r="E131" s="414">
        <f>+E132+E133+E134+E135</f>
        <v>0</v>
      </c>
      <c r="F131" s="482"/>
    </row>
    <row r="132" spans="1:6" ht="18" customHeight="1">
      <c r="A132" s="537" t="s">
        <v>45</v>
      </c>
      <c r="B132" s="531" t="s">
        <v>270</v>
      </c>
      <c r="C132" s="419"/>
      <c r="D132" s="420"/>
      <c r="E132" s="421"/>
      <c r="F132" s="477"/>
    </row>
    <row r="133" spans="1:6" ht="18" customHeight="1">
      <c r="A133" s="537" t="s">
        <v>46</v>
      </c>
      <c r="B133" s="531" t="s">
        <v>271</v>
      </c>
      <c r="C133" s="419"/>
      <c r="D133" s="420"/>
      <c r="E133" s="421"/>
      <c r="F133" s="478"/>
    </row>
    <row r="134" spans="1:6" ht="18" customHeight="1">
      <c r="A134" s="537" t="s">
        <v>172</v>
      </c>
      <c r="B134" s="531" t="s">
        <v>272</v>
      </c>
      <c r="C134" s="419"/>
      <c r="D134" s="420"/>
      <c r="E134" s="421"/>
      <c r="F134" s="478"/>
    </row>
    <row r="135" spans="1:6" ht="18" customHeight="1" thickBot="1">
      <c r="A135" s="549" t="s">
        <v>174</v>
      </c>
      <c r="B135" s="532" t="s">
        <v>273</v>
      </c>
      <c r="C135" s="419"/>
      <c r="D135" s="420"/>
      <c r="E135" s="421"/>
      <c r="F135" s="483"/>
    </row>
    <row r="136" spans="1:6" ht="18" customHeight="1" thickBot="1">
      <c r="A136" s="536" t="s">
        <v>7</v>
      </c>
      <c r="B136" s="530" t="s">
        <v>274</v>
      </c>
      <c r="C136" s="433">
        <f>+C137+C138+C139+C140</f>
        <v>0</v>
      </c>
      <c r="D136" s="434">
        <f>+D137+D138+D139+D140</f>
        <v>0</v>
      </c>
      <c r="E136" s="435">
        <f>+E137+E138+E139+E140</f>
        <v>0</v>
      </c>
      <c r="F136" s="482"/>
    </row>
    <row r="137" spans="1:6" ht="18" customHeight="1">
      <c r="A137" s="537" t="s">
        <v>47</v>
      </c>
      <c r="B137" s="531" t="s">
        <v>275</v>
      </c>
      <c r="C137" s="419"/>
      <c r="D137" s="420"/>
      <c r="E137" s="421"/>
      <c r="F137" s="477"/>
    </row>
    <row r="138" spans="1:6" ht="18" customHeight="1">
      <c r="A138" s="537" t="s">
        <v>48</v>
      </c>
      <c r="B138" s="531" t="s">
        <v>276</v>
      </c>
      <c r="C138" s="419"/>
      <c r="D138" s="420">
        <v>0</v>
      </c>
      <c r="E138" s="421"/>
      <c r="F138" s="478"/>
    </row>
    <row r="139" spans="1:6" ht="18" customHeight="1">
      <c r="A139" s="537" t="s">
        <v>87</v>
      </c>
      <c r="B139" s="531" t="s">
        <v>277</v>
      </c>
      <c r="C139" s="419"/>
      <c r="D139" s="420"/>
      <c r="E139" s="421"/>
      <c r="F139" s="478"/>
    </row>
    <row r="140" spans="1:6" ht="18" customHeight="1" thickBot="1">
      <c r="A140" s="549" t="s">
        <v>182</v>
      </c>
      <c r="B140" s="532" t="s">
        <v>278</v>
      </c>
      <c r="C140" s="419"/>
      <c r="D140" s="420"/>
      <c r="E140" s="421"/>
      <c r="F140" s="483"/>
    </row>
    <row r="141" spans="1:6" ht="18" customHeight="1" thickBot="1">
      <c r="A141" s="536" t="s">
        <v>8</v>
      </c>
      <c r="B141" s="530" t="s">
        <v>279</v>
      </c>
      <c r="C141" s="484">
        <f>+C142+C143+C144+C145</f>
        <v>0</v>
      </c>
      <c r="D141" s="485">
        <f>+D142+D143+D144+D145</f>
        <v>0</v>
      </c>
      <c r="E141" s="486">
        <f>+E142+E143+E144+E145</f>
        <v>0</v>
      </c>
      <c r="F141" s="482"/>
    </row>
    <row r="142" spans="1:6" ht="18" customHeight="1">
      <c r="A142" s="537" t="s">
        <v>88</v>
      </c>
      <c r="B142" s="531" t="s">
        <v>280</v>
      </c>
      <c r="C142" s="419"/>
      <c r="D142" s="420"/>
      <c r="E142" s="421"/>
      <c r="F142" s="477"/>
    </row>
    <row r="143" spans="1:6" ht="18" customHeight="1">
      <c r="A143" s="537" t="s">
        <v>89</v>
      </c>
      <c r="B143" s="531" t="s">
        <v>281</v>
      </c>
      <c r="C143" s="419"/>
      <c r="D143" s="420"/>
      <c r="E143" s="421"/>
      <c r="F143" s="478"/>
    </row>
    <row r="144" spans="1:6" ht="18" customHeight="1">
      <c r="A144" s="537" t="s">
        <v>187</v>
      </c>
      <c r="B144" s="531" t="s">
        <v>282</v>
      </c>
      <c r="C144" s="419"/>
      <c r="D144" s="420"/>
      <c r="E144" s="421"/>
      <c r="F144" s="478"/>
    </row>
    <row r="145" spans="1:6" ht="18" customHeight="1" thickBot="1">
      <c r="A145" s="537" t="s">
        <v>189</v>
      </c>
      <c r="B145" s="531" t="s">
        <v>283</v>
      </c>
      <c r="C145" s="419"/>
      <c r="D145" s="420"/>
      <c r="E145" s="421"/>
      <c r="F145" s="483"/>
    </row>
    <row r="146" spans="1:6" ht="18" customHeight="1" thickBot="1">
      <c r="A146" s="536" t="s">
        <v>9</v>
      </c>
      <c r="B146" s="530" t="s">
        <v>284</v>
      </c>
      <c r="C146" s="487">
        <f>+C127+C131+C136+C141</f>
        <v>0</v>
      </c>
      <c r="D146" s="488">
        <f>+D127+D131+D136+D141</f>
        <v>0</v>
      </c>
      <c r="E146" s="489">
        <f>+E127+E131+E136+E141</f>
        <v>0</v>
      </c>
      <c r="F146" s="482"/>
    </row>
    <row r="147" spans="1:6" ht="18" customHeight="1" thickBot="1">
      <c r="A147" s="551" t="s">
        <v>10</v>
      </c>
      <c r="B147" s="533" t="s">
        <v>285</v>
      </c>
      <c r="C147" s="487">
        <f>+C126+C146</f>
        <v>56590</v>
      </c>
      <c r="D147" s="488">
        <f>+D126+D146</f>
        <v>55000</v>
      </c>
      <c r="E147" s="489">
        <f>+E126+E146</f>
        <v>53379</v>
      </c>
      <c r="F147" s="474">
        <f>E147/D147*100</f>
        <v>97.05272727272727</v>
      </c>
    </row>
    <row r="148" spans="3:6" ht="18" customHeight="1">
      <c r="C148" s="490"/>
      <c r="D148" s="490"/>
      <c r="E148" s="490"/>
      <c r="F148" s="466"/>
    </row>
    <row r="149" spans="1:6" ht="18" customHeight="1">
      <c r="A149" s="466"/>
      <c r="B149" s="466"/>
      <c r="C149" s="491">
        <f>+C130+C134+C139+C144</f>
        <v>0</v>
      </c>
      <c r="D149" s="466"/>
      <c r="E149" s="466"/>
      <c r="F149" s="466"/>
    </row>
    <row r="150" spans="1:6" ht="18" customHeight="1" thickBot="1">
      <c r="A150" s="687" t="s">
        <v>352</v>
      </c>
      <c r="B150" s="687"/>
      <c r="C150" s="657" t="s">
        <v>117</v>
      </c>
      <c r="D150" s="657"/>
      <c r="E150" s="657"/>
      <c r="F150" s="657"/>
    </row>
    <row r="151" spans="1:6" ht="18" customHeight="1" thickBot="1">
      <c r="A151" s="536">
        <v>1</v>
      </c>
      <c r="B151" s="525" t="s">
        <v>286</v>
      </c>
      <c r="C151" s="492">
        <f>+C61-C126</f>
        <v>-47932</v>
      </c>
      <c r="D151" s="405">
        <f>+D61-D126</f>
        <v>-44747</v>
      </c>
      <c r="E151" s="405">
        <f>+E61-E126</f>
        <v>-44335</v>
      </c>
      <c r="F151" s="562"/>
    </row>
    <row r="152" spans="1:6" ht="18" customHeight="1" thickBot="1">
      <c r="A152" s="536" t="s">
        <v>2</v>
      </c>
      <c r="B152" s="525" t="s">
        <v>287</v>
      </c>
      <c r="C152" s="492">
        <f>+C84-C146</f>
        <v>47932</v>
      </c>
      <c r="D152" s="405">
        <f>+D84-D146</f>
        <v>44747</v>
      </c>
      <c r="E152" s="405">
        <f>+E84-E146</f>
        <v>44747</v>
      </c>
      <c r="F152" s="562"/>
    </row>
    <row r="153" ht="18">
      <c r="C153" s="155"/>
    </row>
  </sheetData>
  <sheetProtection/>
  <mergeCells count="15">
    <mergeCell ref="A150:B150"/>
    <mergeCell ref="C150:F150"/>
    <mergeCell ref="F90:F91"/>
    <mergeCell ref="B90:B91"/>
    <mergeCell ref="A90:A91"/>
    <mergeCell ref="A89:B89"/>
    <mergeCell ref="C90:E90"/>
    <mergeCell ref="A87:F87"/>
    <mergeCell ref="A1:F1"/>
    <mergeCell ref="A2:B2"/>
    <mergeCell ref="C2:F2"/>
    <mergeCell ref="C3:E3"/>
    <mergeCell ref="F3:F4"/>
    <mergeCell ref="B3:B4"/>
    <mergeCell ref="A3:A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59" r:id="rId3"/>
  <headerFooter alignWithMargins="0">
    <oddHeader xml:space="preserve">&amp;C&amp;"Times New Roman CE,Félkövér"&amp;12  Mórágyi Óvoda és Egységes Óvoda-Bölcsöde
2015.  ÉVI  KÖLTSÉGVETÉS 
KÖTELEZŐ  FELADATAINAK  MÉRLEGE &amp;R&amp;"Times New Roman CE,Félkövér dőlt"&amp;11 1/1/2 számú melléklet </oddHeader>
  </headerFooter>
  <rowBreaks count="1" manualBreakCount="1">
    <brk id="8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zoomScalePageLayoutView="0" workbookViewId="0" topLeftCell="A124">
      <selection activeCell="C94" sqref="C94"/>
    </sheetView>
  </sheetViews>
  <sheetFormatPr defaultColWidth="9.375" defaultRowHeight="12.75"/>
  <cols>
    <col min="1" max="1" width="9.50390625" style="31" customWidth="1"/>
    <col min="2" max="2" width="91.625" style="31" customWidth="1"/>
    <col min="3" max="5" width="15.375" style="34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347</v>
      </c>
      <c r="B1" s="647"/>
      <c r="C1" s="647"/>
      <c r="D1" s="647"/>
      <c r="E1" s="647"/>
      <c r="F1" s="647"/>
    </row>
    <row r="2" spans="1:6" ht="15.75" customHeight="1" thickBot="1">
      <c r="A2" s="658" t="s">
        <v>120</v>
      </c>
      <c r="B2" s="658"/>
      <c r="C2" s="659" t="s">
        <v>117</v>
      </c>
      <c r="D2" s="659"/>
      <c r="E2" s="659"/>
      <c r="F2" s="659"/>
    </row>
    <row r="3" spans="1:6" ht="24" customHeight="1">
      <c r="A3" s="680" t="s">
        <v>38</v>
      </c>
      <c r="B3" s="678" t="s">
        <v>0</v>
      </c>
      <c r="C3" s="648" t="s">
        <v>690</v>
      </c>
      <c r="D3" s="649"/>
      <c r="E3" s="650"/>
      <c r="F3" s="651" t="s">
        <v>114</v>
      </c>
    </row>
    <row r="4" spans="1:6" ht="24" customHeight="1" thickBot="1">
      <c r="A4" s="681"/>
      <c r="B4" s="679"/>
      <c r="C4" s="145" t="s">
        <v>112</v>
      </c>
      <c r="D4" s="146" t="s">
        <v>113</v>
      </c>
      <c r="E4" s="147" t="s">
        <v>349</v>
      </c>
      <c r="F4" s="652"/>
    </row>
    <row r="5" spans="1:6" ht="21" customHeight="1" thickBot="1">
      <c r="A5" s="27">
        <v>1</v>
      </c>
      <c r="B5" s="28">
        <v>2</v>
      </c>
      <c r="C5" s="35">
        <v>3</v>
      </c>
      <c r="D5" s="4">
        <v>4</v>
      </c>
      <c r="E5" s="57">
        <v>5</v>
      </c>
      <c r="F5" s="33">
        <v>6</v>
      </c>
    </row>
    <row r="6" spans="1:6" s="6" customFormat="1" ht="18" customHeight="1" thickBot="1">
      <c r="A6" s="536" t="s">
        <v>1</v>
      </c>
      <c r="B6" s="507" t="s">
        <v>121</v>
      </c>
      <c r="C6" s="36">
        <f>+C7+C8+C9+C10+C11+C12</f>
        <v>0</v>
      </c>
      <c r="D6" s="46">
        <f>+D7+D8+D9+D10+D11+D12</f>
        <v>0</v>
      </c>
      <c r="E6" s="58">
        <f>+E7+E8+E9+E10+E11+E12</f>
        <v>0</v>
      </c>
      <c r="F6" s="91"/>
    </row>
    <row r="7" spans="1:6" s="1" customFormat="1" ht="18" customHeight="1">
      <c r="A7" s="537" t="s">
        <v>49</v>
      </c>
      <c r="B7" s="508" t="s">
        <v>122</v>
      </c>
      <c r="C7" s="37"/>
      <c r="D7" s="47"/>
      <c r="E7" s="59"/>
      <c r="F7" s="75"/>
    </row>
    <row r="8" spans="1:6" s="1" customFormat="1" ht="18" customHeight="1">
      <c r="A8" s="538" t="s">
        <v>50</v>
      </c>
      <c r="B8" s="509" t="s">
        <v>123</v>
      </c>
      <c r="C8" s="38"/>
      <c r="D8" s="48"/>
      <c r="E8" s="60"/>
      <c r="F8" s="75"/>
    </row>
    <row r="9" spans="1:6" s="1" customFormat="1" ht="18" customHeight="1">
      <c r="A9" s="538" t="s">
        <v>51</v>
      </c>
      <c r="B9" s="509" t="s">
        <v>124</v>
      </c>
      <c r="C9" s="38"/>
      <c r="D9" s="48"/>
      <c r="E9" s="60"/>
      <c r="F9" s="75"/>
    </row>
    <row r="10" spans="1:6" s="1" customFormat="1" ht="18" customHeight="1">
      <c r="A10" s="538" t="s">
        <v>52</v>
      </c>
      <c r="B10" s="509" t="s">
        <v>125</v>
      </c>
      <c r="C10" s="38"/>
      <c r="D10" s="48"/>
      <c r="E10" s="60"/>
      <c r="F10" s="75"/>
    </row>
    <row r="11" spans="1:6" s="1" customFormat="1" ht="18" customHeight="1">
      <c r="A11" s="538" t="s">
        <v>126</v>
      </c>
      <c r="B11" s="509" t="s">
        <v>127</v>
      </c>
      <c r="C11" s="38"/>
      <c r="D11" s="48"/>
      <c r="E11" s="60"/>
      <c r="F11" s="69"/>
    </row>
    <row r="12" spans="1:6" s="1" customFormat="1" ht="18" customHeight="1" thickBot="1">
      <c r="A12" s="539" t="s">
        <v>53</v>
      </c>
      <c r="B12" s="510" t="s">
        <v>128</v>
      </c>
      <c r="C12" s="38"/>
      <c r="D12" s="48"/>
      <c r="E12" s="60"/>
      <c r="F12" s="76"/>
    </row>
    <row r="13" spans="1:6" s="1" customFormat="1" ht="18" customHeight="1" thickBot="1">
      <c r="A13" s="536" t="s">
        <v>2</v>
      </c>
      <c r="B13" s="511" t="s">
        <v>129</v>
      </c>
      <c r="C13" s="36">
        <f>+C14+C15+C16+C17+C18</f>
        <v>0</v>
      </c>
      <c r="D13" s="46">
        <f>+D14+D15+D16+D17+D18</f>
        <v>0</v>
      </c>
      <c r="E13" s="58">
        <f>+E14+E15+E16+E17+E18</f>
        <v>0</v>
      </c>
      <c r="F13" s="78"/>
    </row>
    <row r="14" spans="1:6" s="1" customFormat="1" ht="18" customHeight="1">
      <c r="A14" s="537" t="s">
        <v>55</v>
      </c>
      <c r="B14" s="508" t="s">
        <v>130</v>
      </c>
      <c r="C14" s="37"/>
      <c r="D14" s="47"/>
      <c r="E14" s="59"/>
      <c r="F14" s="77"/>
    </row>
    <row r="15" spans="1:6" s="1" customFormat="1" ht="18" customHeight="1">
      <c r="A15" s="538" t="s">
        <v>56</v>
      </c>
      <c r="B15" s="509" t="s">
        <v>131</v>
      </c>
      <c r="C15" s="38"/>
      <c r="D15" s="48"/>
      <c r="E15" s="60"/>
      <c r="F15" s="69"/>
    </row>
    <row r="16" spans="1:6" s="1" customFormat="1" ht="18" customHeight="1">
      <c r="A16" s="538" t="s">
        <v>57</v>
      </c>
      <c r="B16" s="509" t="s">
        <v>132</v>
      </c>
      <c r="C16" s="38"/>
      <c r="D16" s="48"/>
      <c r="E16" s="60"/>
      <c r="F16" s="69"/>
    </row>
    <row r="17" spans="1:6" s="1" customFormat="1" ht="18" customHeight="1">
      <c r="A17" s="538" t="s">
        <v>58</v>
      </c>
      <c r="B17" s="509" t="s">
        <v>133</v>
      </c>
      <c r="C17" s="38"/>
      <c r="D17" s="48"/>
      <c r="E17" s="60"/>
      <c r="F17" s="70"/>
    </row>
    <row r="18" spans="1:6" s="1" customFormat="1" ht="18" customHeight="1">
      <c r="A18" s="538" t="s">
        <v>59</v>
      </c>
      <c r="B18" s="509" t="s">
        <v>134</v>
      </c>
      <c r="C18" s="38">
        <v>0</v>
      </c>
      <c r="D18" s="48">
        <v>0</v>
      </c>
      <c r="E18" s="60">
        <v>0</v>
      </c>
      <c r="F18" s="69"/>
    </row>
    <row r="19" spans="1:6" s="1" customFormat="1" ht="18" customHeight="1" thickBot="1">
      <c r="A19" s="539" t="s">
        <v>65</v>
      </c>
      <c r="B19" s="510" t="s">
        <v>135</v>
      </c>
      <c r="C19" s="39"/>
      <c r="D19" s="49"/>
      <c r="E19" s="61"/>
      <c r="F19" s="76"/>
    </row>
    <row r="20" spans="1:6" s="1" customFormat="1" ht="18" customHeight="1" thickBot="1">
      <c r="A20" s="536" t="s">
        <v>3</v>
      </c>
      <c r="B20" s="507" t="s">
        <v>136</v>
      </c>
      <c r="C20" s="36">
        <f>+C21+C22+C23+C24+C25</f>
        <v>0</v>
      </c>
      <c r="D20" s="46">
        <f>+D21+D22+D23+D24+D25</f>
        <v>0</v>
      </c>
      <c r="E20" s="58">
        <f>+E21+E22+E23+E24+E25</f>
        <v>0</v>
      </c>
      <c r="F20" s="92"/>
    </row>
    <row r="21" spans="1:6" s="1" customFormat="1" ht="18" customHeight="1">
      <c r="A21" s="537" t="s">
        <v>39</v>
      </c>
      <c r="B21" s="508" t="s">
        <v>137</v>
      </c>
      <c r="C21" s="37"/>
      <c r="D21" s="47"/>
      <c r="E21" s="59"/>
      <c r="F21" s="77"/>
    </row>
    <row r="22" spans="1:6" s="1" customFormat="1" ht="18" customHeight="1">
      <c r="A22" s="538" t="s">
        <v>138</v>
      </c>
      <c r="B22" s="509" t="s">
        <v>139</v>
      </c>
      <c r="C22" s="38"/>
      <c r="D22" s="48"/>
      <c r="E22" s="60"/>
      <c r="F22" s="69"/>
    </row>
    <row r="23" spans="1:6" s="1" customFormat="1" ht="18" customHeight="1">
      <c r="A23" s="538" t="s">
        <v>140</v>
      </c>
      <c r="B23" s="509" t="s">
        <v>141</v>
      </c>
      <c r="C23" s="38"/>
      <c r="D23" s="48"/>
      <c r="E23" s="60"/>
      <c r="F23" s="68"/>
    </row>
    <row r="24" spans="1:6" s="1" customFormat="1" ht="18" customHeight="1">
      <c r="A24" s="538" t="s">
        <v>142</v>
      </c>
      <c r="B24" s="509" t="s">
        <v>143</v>
      </c>
      <c r="C24" s="38"/>
      <c r="D24" s="48"/>
      <c r="E24" s="60"/>
      <c r="F24" s="70"/>
    </row>
    <row r="25" spans="1:6" s="1" customFormat="1" ht="18" customHeight="1">
      <c r="A25" s="538" t="s">
        <v>78</v>
      </c>
      <c r="B25" s="509" t="s">
        <v>144</v>
      </c>
      <c r="C25" s="38">
        <v>0</v>
      </c>
      <c r="D25" s="48">
        <v>0</v>
      </c>
      <c r="E25" s="60">
        <v>0</v>
      </c>
      <c r="F25" s="69"/>
    </row>
    <row r="26" spans="1:6" s="1" customFormat="1" ht="18" customHeight="1" thickBot="1">
      <c r="A26" s="539" t="s">
        <v>79</v>
      </c>
      <c r="B26" s="510" t="s">
        <v>145</v>
      </c>
      <c r="C26" s="39"/>
      <c r="D26" s="49"/>
      <c r="E26" s="61"/>
      <c r="F26" s="76"/>
    </row>
    <row r="27" spans="1:6" s="1" customFormat="1" ht="18" customHeight="1" thickBot="1">
      <c r="A27" s="536" t="s">
        <v>80</v>
      </c>
      <c r="B27" s="507" t="s">
        <v>146</v>
      </c>
      <c r="C27" s="40">
        <f>+C28+C31+C32+C33</f>
        <v>0</v>
      </c>
      <c r="D27" s="50">
        <f>+D28+D31+D32+D33</f>
        <v>0</v>
      </c>
      <c r="E27" s="62">
        <f>+E28+E31+E32+E33</f>
        <v>0</v>
      </c>
      <c r="F27" s="92"/>
    </row>
    <row r="28" spans="1:6" s="1" customFormat="1" ht="18" customHeight="1">
      <c r="A28" s="537" t="s">
        <v>40</v>
      </c>
      <c r="B28" s="508" t="s">
        <v>147</v>
      </c>
      <c r="C28" s="41"/>
      <c r="D28" s="51"/>
      <c r="E28" s="63"/>
      <c r="F28" s="77"/>
    </row>
    <row r="29" spans="1:6" s="1" customFormat="1" ht="18" customHeight="1">
      <c r="A29" s="538" t="s">
        <v>148</v>
      </c>
      <c r="B29" s="509" t="s">
        <v>149</v>
      </c>
      <c r="C29" s="38"/>
      <c r="D29" s="48"/>
      <c r="E29" s="60"/>
      <c r="F29" s="69"/>
    </row>
    <row r="30" spans="1:6" s="1" customFormat="1" ht="18" customHeight="1">
      <c r="A30" s="538" t="s">
        <v>150</v>
      </c>
      <c r="B30" s="509" t="s">
        <v>151</v>
      </c>
      <c r="C30" s="38"/>
      <c r="D30" s="48"/>
      <c r="E30" s="60"/>
      <c r="F30" s="69"/>
    </row>
    <row r="31" spans="1:6" s="1" customFormat="1" ht="18" customHeight="1">
      <c r="A31" s="538" t="s">
        <v>41</v>
      </c>
      <c r="B31" s="509" t="s">
        <v>104</v>
      </c>
      <c r="C31" s="38"/>
      <c r="D31" s="48"/>
      <c r="E31" s="60"/>
      <c r="F31" s="69"/>
    </row>
    <row r="32" spans="1:6" s="1" customFormat="1" ht="18" customHeight="1">
      <c r="A32" s="538" t="s">
        <v>152</v>
      </c>
      <c r="B32" s="509" t="s">
        <v>153</v>
      </c>
      <c r="C32" s="38"/>
      <c r="D32" s="48"/>
      <c r="E32" s="60"/>
      <c r="F32" s="69"/>
    </row>
    <row r="33" spans="1:6" s="1" customFormat="1" ht="18" customHeight="1" thickBot="1">
      <c r="A33" s="539" t="s">
        <v>154</v>
      </c>
      <c r="B33" s="510" t="s">
        <v>155</v>
      </c>
      <c r="C33" s="39"/>
      <c r="D33" s="49"/>
      <c r="E33" s="61"/>
      <c r="F33" s="69"/>
    </row>
    <row r="34" spans="1:6" s="1" customFormat="1" ht="18" customHeight="1" thickBot="1">
      <c r="A34" s="536" t="s">
        <v>5</v>
      </c>
      <c r="B34" s="507" t="s">
        <v>156</v>
      </c>
      <c r="C34" s="36">
        <f>SUM(C35:C44)</f>
        <v>0</v>
      </c>
      <c r="D34" s="46">
        <f>SUM(D35:D44)</f>
        <v>0</v>
      </c>
      <c r="E34" s="58">
        <f>SUM(E35:E44)</f>
        <v>0</v>
      </c>
      <c r="F34" s="7"/>
    </row>
    <row r="35" spans="1:6" s="1" customFormat="1" ht="18" customHeight="1">
      <c r="A35" s="537" t="s">
        <v>42</v>
      </c>
      <c r="B35" s="508" t="s">
        <v>157</v>
      </c>
      <c r="C35" s="37"/>
      <c r="D35" s="47"/>
      <c r="E35" s="59"/>
      <c r="F35" s="80"/>
    </row>
    <row r="36" spans="1:6" s="1" customFormat="1" ht="18" customHeight="1">
      <c r="A36" s="538" t="s">
        <v>43</v>
      </c>
      <c r="B36" s="509" t="s">
        <v>158</v>
      </c>
      <c r="C36" s="38"/>
      <c r="D36" s="48"/>
      <c r="E36" s="60"/>
      <c r="F36" s="71"/>
    </row>
    <row r="37" spans="1:6" s="1" customFormat="1" ht="18" customHeight="1">
      <c r="A37" s="538" t="s">
        <v>44</v>
      </c>
      <c r="B37" s="509" t="s">
        <v>159</v>
      </c>
      <c r="C37" s="38"/>
      <c r="D37" s="48"/>
      <c r="E37" s="60"/>
      <c r="F37" s="71"/>
    </row>
    <row r="38" spans="1:6" s="1" customFormat="1" ht="18" customHeight="1">
      <c r="A38" s="538" t="s">
        <v>82</v>
      </c>
      <c r="B38" s="509" t="s">
        <v>160</v>
      </c>
      <c r="C38" s="38"/>
      <c r="D38" s="48"/>
      <c r="E38" s="60"/>
      <c r="F38" s="71"/>
    </row>
    <row r="39" spans="1:6" s="1" customFormat="1" ht="18" customHeight="1">
      <c r="A39" s="538" t="s">
        <v>83</v>
      </c>
      <c r="B39" s="509" t="s">
        <v>161</v>
      </c>
      <c r="C39" s="38"/>
      <c r="D39" s="48"/>
      <c r="E39" s="60"/>
      <c r="F39" s="71"/>
    </row>
    <row r="40" spans="1:6" s="1" customFormat="1" ht="18" customHeight="1">
      <c r="A40" s="538" t="s">
        <v>84</v>
      </c>
      <c r="B40" s="509" t="s">
        <v>162</v>
      </c>
      <c r="C40" s="38"/>
      <c r="D40" s="48"/>
      <c r="E40" s="60"/>
      <c r="F40" s="71"/>
    </row>
    <row r="41" spans="1:6" s="1" customFormat="1" ht="18" customHeight="1">
      <c r="A41" s="538" t="s">
        <v>85</v>
      </c>
      <c r="B41" s="509" t="s">
        <v>163</v>
      </c>
      <c r="C41" s="38"/>
      <c r="D41" s="48"/>
      <c r="E41" s="60"/>
      <c r="F41" s="72"/>
    </row>
    <row r="42" spans="1:6" s="1" customFormat="1" ht="18" customHeight="1">
      <c r="A42" s="538" t="s">
        <v>164</v>
      </c>
      <c r="B42" s="509" t="s">
        <v>165</v>
      </c>
      <c r="C42" s="38"/>
      <c r="D42" s="48"/>
      <c r="E42" s="60"/>
      <c r="F42" s="71"/>
    </row>
    <row r="43" spans="1:6" s="1" customFormat="1" ht="18" customHeight="1">
      <c r="A43" s="538" t="s">
        <v>115</v>
      </c>
      <c r="B43" s="509" t="s">
        <v>166</v>
      </c>
      <c r="C43" s="42"/>
      <c r="D43" s="52"/>
      <c r="E43" s="64"/>
      <c r="F43" s="71"/>
    </row>
    <row r="44" spans="1:6" s="1" customFormat="1" ht="18" customHeight="1" thickBot="1">
      <c r="A44" s="539" t="s">
        <v>167</v>
      </c>
      <c r="B44" s="510" t="s">
        <v>168</v>
      </c>
      <c r="C44" s="43"/>
      <c r="D44" s="53"/>
      <c r="E44" s="65"/>
      <c r="F44" s="79"/>
    </row>
    <row r="45" spans="1:6" s="1" customFormat="1" ht="18" customHeight="1" thickBot="1">
      <c r="A45" s="536" t="s">
        <v>6</v>
      </c>
      <c r="B45" s="507" t="s">
        <v>169</v>
      </c>
      <c r="C45" s="36">
        <f>SUM(C46:C50)</f>
        <v>0</v>
      </c>
      <c r="D45" s="46">
        <f>SUM(D46:D50)</f>
        <v>0</v>
      </c>
      <c r="E45" s="58">
        <f>SUM(E46:E50)</f>
        <v>0</v>
      </c>
      <c r="F45" s="92"/>
    </row>
    <row r="46" spans="1:6" s="1" customFormat="1" ht="18" customHeight="1">
      <c r="A46" s="537" t="s">
        <v>45</v>
      </c>
      <c r="B46" s="508" t="s">
        <v>170</v>
      </c>
      <c r="C46" s="44"/>
      <c r="D46" s="54"/>
      <c r="E46" s="66"/>
      <c r="F46" s="81"/>
    </row>
    <row r="47" spans="1:6" s="1" customFormat="1" ht="18" customHeight="1">
      <c r="A47" s="538" t="s">
        <v>46</v>
      </c>
      <c r="B47" s="509" t="s">
        <v>171</v>
      </c>
      <c r="C47" s="42"/>
      <c r="D47" s="52"/>
      <c r="E47" s="64"/>
      <c r="F47" s="70"/>
    </row>
    <row r="48" spans="1:6" s="1" customFormat="1" ht="18" customHeight="1">
      <c r="A48" s="538" t="s">
        <v>172</v>
      </c>
      <c r="B48" s="509" t="s">
        <v>173</v>
      </c>
      <c r="C48" s="42"/>
      <c r="D48" s="52"/>
      <c r="E48" s="64"/>
      <c r="F48" s="71"/>
    </row>
    <row r="49" spans="1:6" s="1" customFormat="1" ht="18" customHeight="1">
      <c r="A49" s="538" t="s">
        <v>174</v>
      </c>
      <c r="B49" s="509" t="s">
        <v>175</v>
      </c>
      <c r="C49" s="42"/>
      <c r="D49" s="52"/>
      <c r="E49" s="64"/>
      <c r="F49" s="69"/>
    </row>
    <row r="50" spans="1:6" s="1" customFormat="1" ht="18" customHeight="1" thickBot="1">
      <c r="A50" s="539" t="s">
        <v>176</v>
      </c>
      <c r="B50" s="510" t="s">
        <v>177</v>
      </c>
      <c r="C50" s="43"/>
      <c r="D50" s="53"/>
      <c r="E50" s="65"/>
      <c r="F50" s="76"/>
    </row>
    <row r="51" spans="1:6" s="1" customFormat="1" ht="18" customHeight="1" thickBot="1">
      <c r="A51" s="536" t="s">
        <v>86</v>
      </c>
      <c r="B51" s="507" t="s">
        <v>178</v>
      </c>
      <c r="C51" s="36">
        <f>SUM(C52:C54)</f>
        <v>0</v>
      </c>
      <c r="D51" s="46">
        <f>SUM(D52:D54)</f>
        <v>0</v>
      </c>
      <c r="E51" s="58">
        <f>SUM(E52:E54)</f>
        <v>0</v>
      </c>
      <c r="F51" s="7"/>
    </row>
    <row r="52" spans="1:6" s="1" customFormat="1" ht="18" customHeight="1">
      <c r="A52" s="537" t="s">
        <v>47</v>
      </c>
      <c r="B52" s="508" t="s">
        <v>179</v>
      </c>
      <c r="C52" s="37"/>
      <c r="D52" s="47"/>
      <c r="E52" s="59"/>
      <c r="F52" s="81"/>
    </row>
    <row r="53" spans="1:6" s="1" customFormat="1" ht="18" customHeight="1">
      <c r="A53" s="538" t="s">
        <v>48</v>
      </c>
      <c r="B53" s="509" t="s">
        <v>180</v>
      </c>
      <c r="C53" s="38"/>
      <c r="D53" s="48"/>
      <c r="E53" s="60"/>
      <c r="F53" s="71"/>
    </row>
    <row r="54" spans="1:8" s="1" customFormat="1" ht="18" customHeight="1">
      <c r="A54" s="538" t="s">
        <v>87</v>
      </c>
      <c r="B54" s="509" t="s">
        <v>181</v>
      </c>
      <c r="C54" s="38"/>
      <c r="D54" s="48"/>
      <c r="E54" s="60"/>
      <c r="F54" s="68"/>
      <c r="H54" s="8"/>
    </row>
    <row r="55" spans="1:6" s="1" customFormat="1" ht="18" customHeight="1" thickBot="1">
      <c r="A55" s="539" t="s">
        <v>182</v>
      </c>
      <c r="B55" s="510" t="s">
        <v>183</v>
      </c>
      <c r="C55" s="39"/>
      <c r="D55" s="49"/>
      <c r="E55" s="61"/>
      <c r="F55" s="83"/>
    </row>
    <row r="56" spans="1:6" s="1" customFormat="1" ht="18" customHeight="1" thickBot="1">
      <c r="A56" s="536" t="s">
        <v>8</v>
      </c>
      <c r="B56" s="511" t="s">
        <v>184</v>
      </c>
      <c r="C56" s="36">
        <f>SUM(C57:C59)</f>
        <v>0</v>
      </c>
      <c r="D56" s="46">
        <f>SUM(D57:D59)</f>
        <v>0</v>
      </c>
      <c r="E56" s="58">
        <f>SUM(E57:E59)</f>
        <v>0</v>
      </c>
      <c r="F56" s="84"/>
    </row>
    <row r="57" spans="1:6" s="1" customFormat="1" ht="18" customHeight="1">
      <c r="A57" s="537" t="s">
        <v>88</v>
      </c>
      <c r="B57" s="508" t="s">
        <v>185</v>
      </c>
      <c r="C57" s="42"/>
      <c r="D57" s="52"/>
      <c r="E57" s="64"/>
      <c r="F57" s="81"/>
    </row>
    <row r="58" spans="1:6" s="1" customFormat="1" ht="18" customHeight="1">
      <c r="A58" s="538" t="s">
        <v>89</v>
      </c>
      <c r="B58" s="509" t="s">
        <v>186</v>
      </c>
      <c r="C58" s="42"/>
      <c r="D58" s="52"/>
      <c r="E58" s="64"/>
      <c r="F58" s="71"/>
    </row>
    <row r="59" spans="1:6" s="1" customFormat="1" ht="18" customHeight="1">
      <c r="A59" s="538" t="s">
        <v>187</v>
      </c>
      <c r="B59" s="509" t="s">
        <v>188</v>
      </c>
      <c r="C59" s="42"/>
      <c r="D59" s="52"/>
      <c r="E59" s="64"/>
      <c r="F59" s="73"/>
    </row>
    <row r="60" spans="1:6" s="1" customFormat="1" ht="18" customHeight="1" thickBot="1">
      <c r="A60" s="539" t="s">
        <v>189</v>
      </c>
      <c r="B60" s="510" t="s">
        <v>190</v>
      </c>
      <c r="C60" s="42"/>
      <c r="D60" s="52"/>
      <c r="E60" s="64"/>
      <c r="F60" s="85"/>
    </row>
    <row r="61" spans="1:6" s="1" customFormat="1" ht="18" customHeight="1" thickBot="1">
      <c r="A61" s="536" t="s">
        <v>9</v>
      </c>
      <c r="B61" s="507" t="s">
        <v>191</v>
      </c>
      <c r="C61" s="40">
        <f>+C6+C13+C20+C27+C34+C45+C51+C56</f>
        <v>0</v>
      </c>
      <c r="D61" s="50">
        <f>+D6+D13+D20+D27+D34+D45+D51+D56</f>
        <v>0</v>
      </c>
      <c r="E61" s="62">
        <f>+E6+E13+E20+E27+E34+E45+E51+E56</f>
        <v>0</v>
      </c>
      <c r="F61" s="92"/>
    </row>
    <row r="62" spans="1:6" s="1" customFormat="1" ht="18" customHeight="1" thickBot="1">
      <c r="A62" s="540" t="s">
        <v>192</v>
      </c>
      <c r="B62" s="511" t="s">
        <v>193</v>
      </c>
      <c r="C62" s="36">
        <f>SUM(C63:C65)</f>
        <v>0</v>
      </c>
      <c r="D62" s="46">
        <f>SUM(D63:D65)</f>
        <v>0</v>
      </c>
      <c r="E62" s="58">
        <f>SUM(E63:E65)</f>
        <v>0</v>
      </c>
      <c r="F62" s="82"/>
    </row>
    <row r="63" spans="1:6" s="1" customFormat="1" ht="18" customHeight="1">
      <c r="A63" s="537" t="s">
        <v>194</v>
      </c>
      <c r="B63" s="508" t="s">
        <v>195</v>
      </c>
      <c r="C63" s="42"/>
      <c r="D63" s="52"/>
      <c r="E63" s="64"/>
      <c r="F63" s="81"/>
    </row>
    <row r="64" spans="1:6" s="1" customFormat="1" ht="18" customHeight="1">
      <c r="A64" s="538" t="s">
        <v>196</v>
      </c>
      <c r="B64" s="509" t="s">
        <v>197</v>
      </c>
      <c r="C64" s="42"/>
      <c r="D64" s="52"/>
      <c r="E64" s="64"/>
      <c r="F64" s="71"/>
    </row>
    <row r="65" spans="1:6" s="1" customFormat="1" ht="18" customHeight="1" thickBot="1">
      <c r="A65" s="539" t="s">
        <v>198</v>
      </c>
      <c r="B65" s="512" t="s">
        <v>199</v>
      </c>
      <c r="C65" s="42"/>
      <c r="D65" s="52"/>
      <c r="E65" s="64"/>
      <c r="F65" s="79"/>
    </row>
    <row r="66" spans="1:6" s="1" customFormat="1" ht="18" customHeight="1" thickBot="1">
      <c r="A66" s="540" t="s">
        <v>200</v>
      </c>
      <c r="B66" s="511" t="s">
        <v>201</v>
      </c>
      <c r="C66" s="36">
        <f>SUM(C67:C70)</f>
        <v>0</v>
      </c>
      <c r="D66" s="46">
        <f>SUM(D67:D70)</f>
        <v>0</v>
      </c>
      <c r="E66" s="58">
        <f>SUM(E67:E70)</f>
        <v>0</v>
      </c>
      <c r="F66" s="82"/>
    </row>
    <row r="67" spans="1:6" s="1" customFormat="1" ht="18" customHeight="1">
      <c r="A67" s="537" t="s">
        <v>202</v>
      </c>
      <c r="B67" s="508" t="s">
        <v>203</v>
      </c>
      <c r="C67" s="42"/>
      <c r="D67" s="52"/>
      <c r="E67" s="64"/>
      <c r="F67" s="86"/>
    </row>
    <row r="68" spans="1:6" s="1" customFormat="1" ht="18" customHeight="1">
      <c r="A68" s="538" t="s">
        <v>69</v>
      </c>
      <c r="B68" s="509" t="s">
        <v>204</v>
      </c>
      <c r="C68" s="42"/>
      <c r="D68" s="52"/>
      <c r="E68" s="64"/>
      <c r="F68" s="71"/>
    </row>
    <row r="69" spans="1:6" s="1" customFormat="1" ht="18" customHeight="1">
      <c r="A69" s="538" t="s">
        <v>205</v>
      </c>
      <c r="B69" s="509" t="s">
        <v>206</v>
      </c>
      <c r="C69" s="42"/>
      <c r="D69" s="52"/>
      <c r="E69" s="64"/>
      <c r="F69" s="71"/>
    </row>
    <row r="70" spans="1:6" s="1" customFormat="1" ht="18" customHeight="1" thickBot="1">
      <c r="A70" s="539" t="s">
        <v>207</v>
      </c>
      <c r="B70" s="510" t="s">
        <v>208</v>
      </c>
      <c r="C70" s="42"/>
      <c r="D70" s="52"/>
      <c r="E70" s="64"/>
      <c r="F70" s="79"/>
    </row>
    <row r="71" spans="1:6" s="1" customFormat="1" ht="18" customHeight="1" thickBot="1">
      <c r="A71" s="540" t="s">
        <v>209</v>
      </c>
      <c r="B71" s="511" t="s">
        <v>210</v>
      </c>
      <c r="C71" s="36">
        <f>SUM(C72:C73)</f>
        <v>0</v>
      </c>
      <c r="D71" s="46">
        <f>SUM(D72:D73)</f>
        <v>0</v>
      </c>
      <c r="E71" s="58">
        <f>SUM(E72:E73)</f>
        <v>0</v>
      </c>
      <c r="F71" s="82"/>
    </row>
    <row r="72" spans="1:6" s="1" customFormat="1" ht="18" customHeight="1">
      <c r="A72" s="537" t="s">
        <v>90</v>
      </c>
      <c r="B72" s="508" t="s">
        <v>211</v>
      </c>
      <c r="C72" s="42">
        <v>0</v>
      </c>
      <c r="D72" s="52">
        <v>0</v>
      </c>
      <c r="E72" s="64"/>
      <c r="F72" s="77"/>
    </row>
    <row r="73" spans="1:6" s="1" customFormat="1" ht="18" customHeight="1" thickBot="1">
      <c r="A73" s="539" t="s">
        <v>91</v>
      </c>
      <c r="B73" s="510" t="s">
        <v>212</v>
      </c>
      <c r="C73" s="42"/>
      <c r="D73" s="52"/>
      <c r="E73" s="64"/>
      <c r="F73" s="76"/>
    </row>
    <row r="74" spans="1:6" s="1" customFormat="1" ht="18" customHeight="1" thickBot="1">
      <c r="A74" s="540" t="s">
        <v>213</v>
      </c>
      <c r="B74" s="511" t="s">
        <v>214</v>
      </c>
      <c r="C74" s="36">
        <f>SUM(C75:C77)</f>
        <v>0</v>
      </c>
      <c r="D74" s="46">
        <f>SUM(D75:D77)</f>
        <v>0</v>
      </c>
      <c r="E74" s="58">
        <f>SUM(E75:E77)</f>
        <v>0</v>
      </c>
      <c r="F74" s="78"/>
    </row>
    <row r="75" spans="1:7" s="1" customFormat="1" ht="18" customHeight="1">
      <c r="A75" s="537" t="s">
        <v>215</v>
      </c>
      <c r="B75" s="508" t="s">
        <v>216</v>
      </c>
      <c r="C75" s="42"/>
      <c r="D75" s="52"/>
      <c r="E75" s="64"/>
      <c r="F75" s="87"/>
      <c r="G75" s="56"/>
    </row>
    <row r="76" spans="1:6" ht="18" customHeight="1">
      <c r="A76" s="538" t="s">
        <v>217</v>
      </c>
      <c r="B76" s="509" t="s">
        <v>218</v>
      </c>
      <c r="C76" s="42"/>
      <c r="D76" s="52"/>
      <c r="E76" s="64"/>
      <c r="F76" s="74"/>
    </row>
    <row r="77" spans="1:6" ht="18" customHeight="1" thickBot="1">
      <c r="A77" s="539" t="s">
        <v>219</v>
      </c>
      <c r="B77" s="510" t="s">
        <v>220</v>
      </c>
      <c r="C77" s="42"/>
      <c r="D77" s="52"/>
      <c r="E77" s="64"/>
      <c r="F77" s="88"/>
    </row>
    <row r="78" spans="1:6" ht="18" customHeight="1" thickBot="1">
      <c r="A78" s="540" t="s">
        <v>221</v>
      </c>
      <c r="B78" s="511" t="s">
        <v>222</v>
      </c>
      <c r="C78" s="36">
        <f>SUM(C79:C82)</f>
        <v>0</v>
      </c>
      <c r="D78" s="46">
        <f>SUM(D79:D82)</f>
        <v>0</v>
      </c>
      <c r="E78" s="58">
        <f>SUM(E79:E82)</f>
        <v>0</v>
      </c>
      <c r="F78" s="90"/>
    </row>
    <row r="79" spans="1:6" ht="18" customHeight="1">
      <c r="A79" s="541" t="s">
        <v>223</v>
      </c>
      <c r="B79" s="508" t="s">
        <v>224</v>
      </c>
      <c r="C79" s="42"/>
      <c r="D79" s="52"/>
      <c r="E79" s="64"/>
      <c r="F79" s="89"/>
    </row>
    <row r="80" spans="1:6" ht="18" customHeight="1">
      <c r="A80" s="542" t="s">
        <v>225</v>
      </c>
      <c r="B80" s="509" t="s">
        <v>226</v>
      </c>
      <c r="C80" s="42"/>
      <c r="D80" s="52"/>
      <c r="E80" s="64"/>
      <c r="F80" s="74"/>
    </row>
    <row r="81" spans="1:6" ht="18" customHeight="1">
      <c r="A81" s="542" t="s">
        <v>227</v>
      </c>
      <c r="B81" s="509" t="s">
        <v>228</v>
      </c>
      <c r="C81" s="42"/>
      <c r="D81" s="52"/>
      <c r="E81" s="64"/>
      <c r="F81" s="74"/>
    </row>
    <row r="82" spans="1:6" ht="18" customHeight="1" thickBot="1">
      <c r="A82" s="543" t="s">
        <v>229</v>
      </c>
      <c r="B82" s="510" t="s">
        <v>230</v>
      </c>
      <c r="C82" s="42"/>
      <c r="D82" s="52"/>
      <c r="E82" s="64"/>
      <c r="F82" s="88"/>
    </row>
    <row r="83" spans="1:6" ht="18" customHeight="1" thickBot="1">
      <c r="A83" s="540" t="s">
        <v>231</v>
      </c>
      <c r="B83" s="511" t="s">
        <v>232</v>
      </c>
      <c r="C83" s="45"/>
      <c r="D83" s="55"/>
      <c r="E83" s="67"/>
      <c r="F83" s="90"/>
    </row>
    <row r="84" spans="1:6" ht="18" customHeight="1" thickBot="1">
      <c r="A84" s="540" t="s">
        <v>233</v>
      </c>
      <c r="B84" s="513" t="s">
        <v>234</v>
      </c>
      <c r="C84" s="40">
        <f>+C62+C66+C71+C74+C78+C83</f>
        <v>0</v>
      </c>
      <c r="D84" s="50">
        <f>+D62+D66+D71+D74+D78+D83</f>
        <v>0</v>
      </c>
      <c r="E84" s="62">
        <f>+E62+E66+E71+E74+E78+E83</f>
        <v>0</v>
      </c>
      <c r="F84" s="90"/>
    </row>
    <row r="85" spans="1:6" ht="18" customHeight="1" thickBot="1">
      <c r="A85" s="544" t="s">
        <v>235</v>
      </c>
      <c r="B85" s="514" t="s">
        <v>236</v>
      </c>
      <c r="C85" s="40">
        <f>+C61+C84</f>
        <v>0</v>
      </c>
      <c r="D85" s="50">
        <f>+D61+D84</f>
        <v>0</v>
      </c>
      <c r="E85" s="62">
        <f>+E61+E84</f>
        <v>0</v>
      </c>
      <c r="F85" s="92"/>
    </row>
    <row r="86" spans="1:5" ht="15">
      <c r="A86" s="29"/>
      <c r="B86" s="30"/>
      <c r="C86" s="32"/>
      <c r="D86" s="32"/>
      <c r="E86" s="32"/>
    </row>
    <row r="87" spans="1:6" ht="15.75" customHeight="1">
      <c r="A87" s="647" t="s">
        <v>346</v>
      </c>
      <c r="B87" s="647"/>
      <c r="C87" s="647"/>
      <c r="D87" s="647"/>
      <c r="E87" s="647"/>
      <c r="F87" s="647"/>
    </row>
    <row r="88" spans="1:5" ht="15">
      <c r="A88" s="5"/>
      <c r="B88" s="5"/>
      <c r="C88" s="5"/>
      <c r="D88" s="5"/>
      <c r="E88" s="5"/>
    </row>
    <row r="89" spans="1:6" ht="15.75" thickBot="1">
      <c r="A89" s="660" t="s">
        <v>70</v>
      </c>
      <c r="B89" s="660"/>
      <c r="C89" s="690" t="s">
        <v>117</v>
      </c>
      <c r="D89" s="690"/>
      <c r="E89" s="690"/>
      <c r="F89" s="690"/>
    </row>
    <row r="90" spans="1:6" ht="24.75" customHeight="1">
      <c r="A90" s="680" t="s">
        <v>38</v>
      </c>
      <c r="B90" s="678" t="s">
        <v>28</v>
      </c>
      <c r="C90" s="648" t="s">
        <v>690</v>
      </c>
      <c r="D90" s="649"/>
      <c r="E90" s="649"/>
      <c r="F90" s="651" t="s">
        <v>114</v>
      </c>
    </row>
    <row r="91" spans="1:6" ht="27" customHeight="1" thickBot="1">
      <c r="A91" s="681"/>
      <c r="B91" s="679"/>
      <c r="C91" s="145" t="s">
        <v>112</v>
      </c>
      <c r="D91" s="146" t="s">
        <v>113</v>
      </c>
      <c r="E91" s="147" t="s">
        <v>351</v>
      </c>
      <c r="F91" s="652"/>
    </row>
    <row r="92" spans="1:6" ht="15.75" thickBot="1">
      <c r="A92" s="3">
        <v>1</v>
      </c>
      <c r="B92" s="4">
        <v>2</v>
      </c>
      <c r="C92" s="20">
        <v>3</v>
      </c>
      <c r="D92" s="4">
        <v>4</v>
      </c>
      <c r="E92" s="98">
        <v>5</v>
      </c>
      <c r="F92" s="33">
        <v>6</v>
      </c>
    </row>
    <row r="93" spans="1:6" ht="18" customHeight="1" thickBot="1">
      <c r="A93" s="547" t="s">
        <v>1</v>
      </c>
      <c r="B93" s="516" t="s">
        <v>674</v>
      </c>
      <c r="C93" s="93">
        <f>SUM(C94:C98)</f>
        <v>0</v>
      </c>
      <c r="D93" s="104">
        <f>SUM(D94:D98)</f>
        <v>0</v>
      </c>
      <c r="E93" s="99">
        <f>SUM(E94:E98)</f>
        <v>0</v>
      </c>
      <c r="F93" s="113"/>
    </row>
    <row r="94" spans="1:6" ht="18" customHeight="1">
      <c r="A94" s="548" t="s">
        <v>49</v>
      </c>
      <c r="B94" s="517" t="s">
        <v>29</v>
      </c>
      <c r="C94" s="94"/>
      <c r="D94" s="105"/>
      <c r="E94" s="100"/>
      <c r="F94" s="110"/>
    </row>
    <row r="95" spans="1:6" ht="18" customHeight="1">
      <c r="A95" s="538" t="s">
        <v>50</v>
      </c>
      <c r="B95" s="518" t="s">
        <v>92</v>
      </c>
      <c r="C95" s="38"/>
      <c r="D95" s="48"/>
      <c r="E95" s="60"/>
      <c r="F95" s="111"/>
    </row>
    <row r="96" spans="1:6" ht="18" customHeight="1">
      <c r="A96" s="538" t="s">
        <v>51</v>
      </c>
      <c r="B96" s="518" t="s">
        <v>68</v>
      </c>
      <c r="C96" s="39"/>
      <c r="D96" s="49"/>
      <c r="E96" s="61"/>
      <c r="F96" s="111"/>
    </row>
    <row r="97" spans="1:6" ht="18" customHeight="1">
      <c r="A97" s="538" t="s">
        <v>52</v>
      </c>
      <c r="B97" s="519" t="s">
        <v>93</v>
      </c>
      <c r="C97" s="39"/>
      <c r="D97" s="49"/>
      <c r="E97" s="61"/>
      <c r="F97" s="111"/>
    </row>
    <row r="98" spans="1:6" ht="18" customHeight="1">
      <c r="A98" s="538" t="s">
        <v>60</v>
      </c>
      <c r="B98" s="520" t="s">
        <v>94</v>
      </c>
      <c r="C98" s="39"/>
      <c r="D98" s="49"/>
      <c r="E98" s="61"/>
      <c r="F98" s="111"/>
    </row>
    <row r="99" spans="1:6" ht="18" customHeight="1">
      <c r="A99" s="538" t="s">
        <v>53</v>
      </c>
      <c r="B99" s="518" t="s">
        <v>237</v>
      </c>
      <c r="C99" s="39"/>
      <c r="D99" s="49"/>
      <c r="E99" s="61"/>
      <c r="F99" s="111"/>
    </row>
    <row r="100" spans="1:6" ht="18" customHeight="1">
      <c r="A100" s="538" t="s">
        <v>54</v>
      </c>
      <c r="B100" s="521" t="s">
        <v>238</v>
      </c>
      <c r="C100" s="39"/>
      <c r="D100" s="49"/>
      <c r="E100" s="61"/>
      <c r="F100" s="111"/>
    </row>
    <row r="101" spans="1:6" ht="18" customHeight="1">
      <c r="A101" s="538" t="s">
        <v>61</v>
      </c>
      <c r="B101" s="522" t="s">
        <v>239</v>
      </c>
      <c r="C101" s="39"/>
      <c r="D101" s="49"/>
      <c r="E101" s="61"/>
      <c r="F101" s="111"/>
    </row>
    <row r="102" spans="1:6" ht="18" customHeight="1">
      <c r="A102" s="538" t="s">
        <v>62</v>
      </c>
      <c r="B102" s="522" t="s">
        <v>240</v>
      </c>
      <c r="C102" s="39"/>
      <c r="D102" s="49"/>
      <c r="E102" s="61"/>
      <c r="F102" s="111"/>
    </row>
    <row r="103" spans="1:6" ht="18" customHeight="1">
      <c r="A103" s="538" t="s">
        <v>63</v>
      </c>
      <c r="B103" s="521" t="s">
        <v>241</v>
      </c>
      <c r="C103" s="39"/>
      <c r="D103" s="49"/>
      <c r="E103" s="61"/>
      <c r="F103" s="111"/>
    </row>
    <row r="104" spans="1:6" ht="18" customHeight="1">
      <c r="A104" s="538" t="s">
        <v>64</v>
      </c>
      <c r="B104" s="521" t="s">
        <v>242</v>
      </c>
      <c r="C104" s="39"/>
      <c r="D104" s="49"/>
      <c r="E104" s="61"/>
      <c r="F104" s="111"/>
    </row>
    <row r="105" spans="1:6" ht="18" customHeight="1">
      <c r="A105" s="538" t="s">
        <v>66</v>
      </c>
      <c r="B105" s="522" t="s">
        <v>243</v>
      </c>
      <c r="C105" s="39"/>
      <c r="D105" s="49"/>
      <c r="E105" s="61"/>
      <c r="F105" s="111"/>
    </row>
    <row r="106" spans="1:6" ht="18" customHeight="1">
      <c r="A106" s="549" t="s">
        <v>95</v>
      </c>
      <c r="B106" s="523" t="s">
        <v>244</v>
      </c>
      <c r="C106" s="39"/>
      <c r="D106" s="49"/>
      <c r="E106" s="61"/>
      <c r="F106" s="111"/>
    </row>
    <row r="107" spans="1:6" ht="18" customHeight="1">
      <c r="A107" s="538" t="s">
        <v>245</v>
      </c>
      <c r="B107" s="523" t="s">
        <v>246</v>
      </c>
      <c r="C107" s="39"/>
      <c r="D107" s="49"/>
      <c r="E107" s="61"/>
      <c r="F107" s="111"/>
    </row>
    <row r="108" spans="1:6" ht="18" customHeight="1" thickBot="1">
      <c r="A108" s="550" t="s">
        <v>247</v>
      </c>
      <c r="B108" s="524" t="s">
        <v>248</v>
      </c>
      <c r="C108" s="95"/>
      <c r="D108" s="106"/>
      <c r="E108" s="101"/>
      <c r="F108" s="112"/>
    </row>
    <row r="109" spans="1:6" ht="18" customHeight="1" thickBot="1">
      <c r="A109" s="536" t="s">
        <v>2</v>
      </c>
      <c r="B109" s="525" t="s">
        <v>675</v>
      </c>
      <c r="C109" s="36">
        <f>SUM(C110,C112,C114,)</f>
        <v>0</v>
      </c>
      <c r="D109" s="36">
        <f>SUM(D110,D112,D114,)</f>
        <v>0</v>
      </c>
      <c r="E109" s="36">
        <f>SUM(E110,E112,E114,)</f>
        <v>0</v>
      </c>
      <c r="F109" s="113"/>
    </row>
    <row r="110" spans="1:6" ht="18" customHeight="1">
      <c r="A110" s="537" t="s">
        <v>55</v>
      </c>
      <c r="B110" s="518" t="s">
        <v>249</v>
      </c>
      <c r="C110" s="37">
        <v>0</v>
      </c>
      <c r="D110" s="47">
        <v>0</v>
      </c>
      <c r="E110" s="59">
        <v>0</v>
      </c>
      <c r="F110" s="110"/>
    </row>
    <row r="111" spans="1:6" ht="18" customHeight="1">
      <c r="A111" s="537" t="s">
        <v>56</v>
      </c>
      <c r="B111" s="526" t="s">
        <v>250</v>
      </c>
      <c r="C111" s="37"/>
      <c r="D111" s="47"/>
      <c r="E111" s="59"/>
      <c r="F111" s="111"/>
    </row>
    <row r="112" spans="1:6" ht="18" customHeight="1">
      <c r="A112" s="537" t="s">
        <v>57</v>
      </c>
      <c r="B112" s="526" t="s">
        <v>96</v>
      </c>
      <c r="C112" s="38"/>
      <c r="D112" s="48"/>
      <c r="E112" s="60"/>
      <c r="F112" s="111"/>
    </row>
    <row r="113" spans="1:6" ht="18" customHeight="1">
      <c r="A113" s="537" t="s">
        <v>58</v>
      </c>
      <c r="B113" s="526" t="s">
        <v>251</v>
      </c>
      <c r="C113" s="60"/>
      <c r="D113" s="48"/>
      <c r="E113" s="60"/>
      <c r="F113" s="111"/>
    </row>
    <row r="114" spans="1:6" ht="18" customHeight="1">
      <c r="A114" s="537" t="s">
        <v>59</v>
      </c>
      <c r="B114" s="527" t="s">
        <v>252</v>
      </c>
      <c r="C114" s="60">
        <v>0</v>
      </c>
      <c r="D114" s="48">
        <v>0</v>
      </c>
      <c r="E114" s="48">
        <v>0</v>
      </c>
      <c r="F114" s="111"/>
    </row>
    <row r="115" spans="1:6" ht="18" customHeight="1">
      <c r="A115" s="537" t="s">
        <v>65</v>
      </c>
      <c r="B115" s="528" t="s">
        <v>253</v>
      </c>
      <c r="C115" s="60"/>
      <c r="D115" s="48"/>
      <c r="E115" s="60"/>
      <c r="F115" s="111"/>
    </row>
    <row r="116" spans="1:6" ht="18" customHeight="1">
      <c r="A116" s="537" t="s">
        <v>67</v>
      </c>
      <c r="B116" s="529" t="s">
        <v>254</v>
      </c>
      <c r="C116" s="60"/>
      <c r="D116" s="48"/>
      <c r="E116" s="60"/>
      <c r="F116" s="111"/>
    </row>
    <row r="117" spans="1:6" ht="18" customHeight="1">
      <c r="A117" s="537" t="s">
        <v>97</v>
      </c>
      <c r="B117" s="522" t="s">
        <v>240</v>
      </c>
      <c r="C117" s="60"/>
      <c r="D117" s="48"/>
      <c r="E117" s="60"/>
      <c r="F117" s="111"/>
    </row>
    <row r="118" spans="1:6" ht="18" customHeight="1">
      <c r="A118" s="537" t="s">
        <v>98</v>
      </c>
      <c r="B118" s="522" t="s">
        <v>255</v>
      </c>
      <c r="C118" s="60"/>
      <c r="D118" s="48"/>
      <c r="E118" s="60"/>
      <c r="F118" s="111"/>
    </row>
    <row r="119" spans="1:6" ht="18" customHeight="1">
      <c r="A119" s="537" t="s">
        <v>256</v>
      </c>
      <c r="B119" s="522" t="s">
        <v>257</v>
      </c>
      <c r="C119" s="60"/>
      <c r="D119" s="48"/>
      <c r="E119" s="60"/>
      <c r="F119" s="111"/>
    </row>
    <row r="120" spans="1:6" ht="18" customHeight="1">
      <c r="A120" s="537" t="s">
        <v>258</v>
      </c>
      <c r="B120" s="522" t="s">
        <v>243</v>
      </c>
      <c r="C120" s="60"/>
      <c r="D120" s="48"/>
      <c r="E120" s="60"/>
      <c r="F120" s="111"/>
    </row>
    <row r="121" spans="1:6" ht="18" customHeight="1">
      <c r="A121" s="537" t="s">
        <v>259</v>
      </c>
      <c r="B121" s="522" t="s">
        <v>260</v>
      </c>
      <c r="C121" s="60"/>
      <c r="D121" s="48"/>
      <c r="E121" s="60"/>
      <c r="F121" s="111"/>
    </row>
    <row r="122" spans="1:6" ht="18" customHeight="1" thickBot="1">
      <c r="A122" s="549" t="s">
        <v>261</v>
      </c>
      <c r="B122" s="522" t="s">
        <v>262</v>
      </c>
      <c r="C122" s="61">
        <v>0</v>
      </c>
      <c r="D122" s="49">
        <v>0</v>
      </c>
      <c r="E122" s="61">
        <v>0</v>
      </c>
      <c r="F122" s="112"/>
    </row>
    <row r="123" spans="1:6" ht="18" customHeight="1" thickBot="1">
      <c r="A123" s="536" t="s">
        <v>3</v>
      </c>
      <c r="B123" s="530" t="s">
        <v>263</v>
      </c>
      <c r="C123" s="36"/>
      <c r="D123" s="46"/>
      <c r="E123" s="58"/>
      <c r="F123" s="109"/>
    </row>
    <row r="124" spans="1:6" ht="18" customHeight="1">
      <c r="A124" s="537" t="s">
        <v>39</v>
      </c>
      <c r="B124" s="531" t="s">
        <v>33</v>
      </c>
      <c r="C124" s="37"/>
      <c r="D124" s="47"/>
      <c r="E124" s="59"/>
      <c r="F124" s="110"/>
    </row>
    <row r="125" spans="1:6" ht="18" customHeight="1" thickBot="1">
      <c r="A125" s="539" t="s">
        <v>138</v>
      </c>
      <c r="B125" s="526" t="s">
        <v>34</v>
      </c>
      <c r="C125" s="39"/>
      <c r="D125" s="49"/>
      <c r="E125" s="61"/>
      <c r="F125" s="112"/>
    </row>
    <row r="126" spans="1:6" ht="18" customHeight="1" thickBot="1">
      <c r="A126" s="536" t="s">
        <v>4</v>
      </c>
      <c r="B126" s="530" t="s">
        <v>264</v>
      </c>
      <c r="C126" s="36">
        <f>SUM(C93,C109,C123)</f>
        <v>0</v>
      </c>
      <c r="D126" s="36">
        <f>SUM(D93,D109,D123)</f>
        <v>0</v>
      </c>
      <c r="E126" s="36">
        <f>SUM(E93,E109,E123)</f>
        <v>0</v>
      </c>
      <c r="F126" s="156"/>
    </row>
    <row r="127" spans="1:6" ht="18" customHeight="1" thickBot="1">
      <c r="A127" s="536" t="s">
        <v>5</v>
      </c>
      <c r="B127" s="530" t="s">
        <v>265</v>
      </c>
      <c r="C127" s="36"/>
      <c r="D127" s="46"/>
      <c r="E127" s="58"/>
      <c r="F127" s="109"/>
    </row>
    <row r="128" spans="1:6" ht="18" customHeight="1">
      <c r="A128" s="537" t="s">
        <v>42</v>
      </c>
      <c r="B128" s="531" t="s">
        <v>266</v>
      </c>
      <c r="C128" s="60"/>
      <c r="D128" s="48"/>
      <c r="E128" s="60"/>
      <c r="F128" s="110"/>
    </row>
    <row r="129" spans="1:6" ht="18" customHeight="1">
      <c r="A129" s="537" t="s">
        <v>43</v>
      </c>
      <c r="B129" s="531" t="s">
        <v>267</v>
      </c>
      <c r="C129" s="60"/>
      <c r="D129" s="48"/>
      <c r="E129" s="60"/>
      <c r="F129" s="111"/>
    </row>
    <row r="130" spans="1:6" ht="18" customHeight="1" thickBot="1">
      <c r="A130" s="549" t="s">
        <v>44</v>
      </c>
      <c r="B130" s="532" t="s">
        <v>268</v>
      </c>
      <c r="C130" s="60"/>
      <c r="D130" s="48"/>
      <c r="E130" s="60"/>
      <c r="F130" s="112"/>
    </row>
    <row r="131" spans="1:6" ht="18" customHeight="1" thickBot="1">
      <c r="A131" s="536" t="s">
        <v>6</v>
      </c>
      <c r="B131" s="530" t="s">
        <v>269</v>
      </c>
      <c r="C131" s="36"/>
      <c r="D131" s="46"/>
      <c r="E131" s="58"/>
      <c r="F131" s="109"/>
    </row>
    <row r="132" spans="1:6" ht="18" customHeight="1">
      <c r="A132" s="537" t="s">
        <v>45</v>
      </c>
      <c r="B132" s="531" t="s">
        <v>270</v>
      </c>
      <c r="C132" s="60"/>
      <c r="D132" s="48"/>
      <c r="E132" s="60"/>
      <c r="F132" s="110"/>
    </row>
    <row r="133" spans="1:6" ht="18" customHeight="1">
      <c r="A133" s="537" t="s">
        <v>46</v>
      </c>
      <c r="B133" s="531" t="s">
        <v>271</v>
      </c>
      <c r="C133" s="60"/>
      <c r="D133" s="48"/>
      <c r="E133" s="60"/>
      <c r="F133" s="111"/>
    </row>
    <row r="134" spans="1:6" ht="18" customHeight="1">
      <c r="A134" s="537" t="s">
        <v>172</v>
      </c>
      <c r="B134" s="531" t="s">
        <v>272</v>
      </c>
      <c r="C134" s="60"/>
      <c r="D134" s="48"/>
      <c r="E134" s="60"/>
      <c r="F134" s="111"/>
    </row>
    <row r="135" spans="1:6" ht="18" customHeight="1" thickBot="1">
      <c r="A135" s="549" t="s">
        <v>174</v>
      </c>
      <c r="B135" s="532" t="s">
        <v>273</v>
      </c>
      <c r="C135" s="60"/>
      <c r="D135" s="48"/>
      <c r="E135" s="60"/>
      <c r="F135" s="112"/>
    </row>
    <row r="136" spans="1:6" ht="18" customHeight="1" thickBot="1">
      <c r="A136" s="536" t="s">
        <v>7</v>
      </c>
      <c r="B136" s="530" t="s">
        <v>274</v>
      </c>
      <c r="C136" s="40"/>
      <c r="D136" s="50"/>
      <c r="E136" s="62"/>
      <c r="F136" s="109"/>
    </row>
    <row r="137" spans="1:6" ht="18" customHeight="1">
      <c r="A137" s="537" t="s">
        <v>47</v>
      </c>
      <c r="B137" s="531" t="s">
        <v>275</v>
      </c>
      <c r="C137" s="60"/>
      <c r="D137" s="48"/>
      <c r="E137" s="60"/>
      <c r="F137" s="110"/>
    </row>
    <row r="138" spans="1:6" ht="18" customHeight="1">
      <c r="A138" s="537" t="s">
        <v>48</v>
      </c>
      <c r="B138" s="531" t="s">
        <v>276</v>
      </c>
      <c r="C138" s="60"/>
      <c r="D138" s="48"/>
      <c r="E138" s="60"/>
      <c r="F138" s="111"/>
    </row>
    <row r="139" spans="1:6" ht="18" customHeight="1">
      <c r="A139" s="537" t="s">
        <v>87</v>
      </c>
      <c r="B139" s="531" t="s">
        <v>277</v>
      </c>
      <c r="C139" s="60"/>
      <c r="D139" s="48"/>
      <c r="E139" s="60"/>
      <c r="F139" s="111"/>
    </row>
    <row r="140" spans="1:6" ht="18" customHeight="1" thickBot="1">
      <c r="A140" s="549" t="s">
        <v>182</v>
      </c>
      <c r="B140" s="532" t="s">
        <v>278</v>
      </c>
      <c r="C140" s="60"/>
      <c r="D140" s="48"/>
      <c r="E140" s="60"/>
      <c r="F140" s="112"/>
    </row>
    <row r="141" spans="1:6" ht="18" customHeight="1" thickBot="1">
      <c r="A141" s="536" t="s">
        <v>8</v>
      </c>
      <c r="B141" s="530" t="s">
        <v>279</v>
      </c>
      <c r="C141" s="96"/>
      <c r="D141" s="107"/>
      <c r="E141" s="102"/>
      <c r="F141" s="109"/>
    </row>
    <row r="142" spans="1:6" ht="18" customHeight="1">
      <c r="A142" s="537" t="s">
        <v>88</v>
      </c>
      <c r="B142" s="531" t="s">
        <v>280</v>
      </c>
      <c r="C142" s="60"/>
      <c r="D142" s="48"/>
      <c r="E142" s="60"/>
      <c r="F142" s="110"/>
    </row>
    <row r="143" spans="1:6" ht="18" customHeight="1">
      <c r="A143" s="537" t="s">
        <v>89</v>
      </c>
      <c r="B143" s="531" t="s">
        <v>281</v>
      </c>
      <c r="C143" s="60"/>
      <c r="D143" s="48"/>
      <c r="E143" s="60"/>
      <c r="F143" s="111"/>
    </row>
    <row r="144" spans="1:6" ht="18" customHeight="1">
      <c r="A144" s="537" t="s">
        <v>187</v>
      </c>
      <c r="B144" s="531" t="s">
        <v>282</v>
      </c>
      <c r="C144" s="60"/>
      <c r="D144" s="48"/>
      <c r="E144" s="60"/>
      <c r="F144" s="111"/>
    </row>
    <row r="145" spans="1:6" ht="18" customHeight="1" thickBot="1">
      <c r="A145" s="537" t="s">
        <v>189</v>
      </c>
      <c r="B145" s="531" t="s">
        <v>283</v>
      </c>
      <c r="C145" s="60"/>
      <c r="D145" s="48"/>
      <c r="E145" s="60"/>
      <c r="F145" s="112"/>
    </row>
    <row r="146" spans="1:6" ht="18" customHeight="1" thickBot="1">
      <c r="A146" s="536" t="s">
        <v>9</v>
      </c>
      <c r="B146" s="530" t="s">
        <v>284</v>
      </c>
      <c r="C146" s="97">
        <f>SUM(C127,C131,C136+C141,)</f>
        <v>0</v>
      </c>
      <c r="D146" s="97">
        <f>SUM(D127,D131,D136+D141,)</f>
        <v>0</v>
      </c>
      <c r="E146" s="103"/>
      <c r="F146" s="109"/>
    </row>
    <row r="147" spans="1:6" ht="18" customHeight="1" thickBot="1">
      <c r="A147" s="551" t="s">
        <v>10</v>
      </c>
      <c r="B147" s="533" t="s">
        <v>285</v>
      </c>
      <c r="C147" s="97">
        <f>SUM(C126,C146)</f>
        <v>0</v>
      </c>
      <c r="D147" s="97">
        <f>SUM(D126,D146)</f>
        <v>0</v>
      </c>
      <c r="E147" s="97">
        <f>SUM(E126,E146)</f>
        <v>0</v>
      </c>
      <c r="F147" s="156"/>
    </row>
    <row r="148" spans="1:2" ht="18" customHeight="1">
      <c r="A148" s="534"/>
      <c r="B148" s="534"/>
    </row>
    <row r="149" spans="1:5" ht="18" customHeight="1">
      <c r="A149" s="466"/>
      <c r="B149" s="466"/>
      <c r="C149" s="5"/>
      <c r="D149" s="5"/>
      <c r="E149" s="5"/>
    </row>
    <row r="150" spans="1:6" ht="18" customHeight="1" thickBot="1">
      <c r="A150" s="687" t="s">
        <v>71</v>
      </c>
      <c r="B150" s="687"/>
      <c r="C150" s="691" t="s">
        <v>117</v>
      </c>
      <c r="D150" s="691"/>
      <c r="E150" s="691"/>
      <c r="F150" s="691"/>
    </row>
    <row r="151" spans="1:6" ht="18" customHeight="1" thickBot="1">
      <c r="A151" s="536">
        <v>1</v>
      </c>
      <c r="B151" s="525" t="s">
        <v>286</v>
      </c>
      <c r="C151" s="36">
        <f>+C61-C126</f>
        <v>0</v>
      </c>
      <c r="D151" s="46">
        <f>+D61-D126</f>
        <v>0</v>
      </c>
      <c r="E151" s="46">
        <f>+E61-E126</f>
        <v>0</v>
      </c>
      <c r="F151" s="151"/>
    </row>
    <row r="152" spans="1:6" ht="18" customHeight="1" thickBot="1">
      <c r="A152" s="536" t="s">
        <v>2</v>
      </c>
      <c r="B152" s="525" t="s">
        <v>287</v>
      </c>
      <c r="C152" s="36">
        <f>+C84-C146</f>
        <v>0</v>
      </c>
      <c r="D152" s="46">
        <f>+D84-D146</f>
        <v>0</v>
      </c>
      <c r="E152" s="46">
        <f>+E84-E146</f>
        <v>0</v>
      </c>
      <c r="F152" s="151"/>
    </row>
  </sheetData>
  <sheetProtection/>
  <mergeCells count="16">
    <mergeCell ref="A89:B89"/>
    <mergeCell ref="C89:F89"/>
    <mergeCell ref="C90:E90"/>
    <mergeCell ref="F90:F91"/>
    <mergeCell ref="A150:B150"/>
    <mergeCell ref="C150:F150"/>
    <mergeCell ref="B90:B91"/>
    <mergeCell ref="A90:A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 KÖZSÉGI ÖNKORMÁNYZAT
2015. ÉVI KÖLTSÉGVETÉSÉNEK ÖNKÉNT VÁLLALT FELADATAINAK MÉRLEGE&amp;R&amp;"Times New Roman CE,Félkövér dőlt"&amp;11 1.3. számú melléklet </oddHeader>
  </headerFooter>
  <rowBreaks count="1" manualBreakCount="1">
    <brk id="8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zoomScaleSheetLayoutView="130" workbookViewId="0" topLeftCell="A76">
      <selection activeCell="C11" sqref="C11"/>
    </sheetView>
  </sheetViews>
  <sheetFormatPr defaultColWidth="9.375" defaultRowHeight="12.75"/>
  <cols>
    <col min="1" max="1" width="9.50390625" style="31" customWidth="1"/>
    <col min="2" max="2" width="91.625" style="31" customWidth="1"/>
    <col min="3" max="5" width="15.375" style="34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347</v>
      </c>
      <c r="B1" s="647"/>
      <c r="C1" s="647"/>
      <c r="D1" s="647"/>
      <c r="E1" s="647"/>
      <c r="F1" s="647"/>
    </row>
    <row r="2" spans="1:6" ht="15.75" customHeight="1" thickBot="1">
      <c r="A2" s="658" t="s">
        <v>120</v>
      </c>
      <c r="B2" s="658"/>
      <c r="C2" s="659" t="s">
        <v>117</v>
      </c>
      <c r="D2" s="659"/>
      <c r="E2" s="659"/>
      <c r="F2" s="659"/>
    </row>
    <row r="3" spans="1:6" ht="24" customHeight="1">
      <c r="A3" s="680" t="s">
        <v>38</v>
      </c>
      <c r="B3" s="678" t="s">
        <v>0</v>
      </c>
      <c r="C3" s="648" t="s">
        <v>690</v>
      </c>
      <c r="D3" s="649"/>
      <c r="E3" s="650"/>
      <c r="F3" s="651" t="s">
        <v>114</v>
      </c>
    </row>
    <row r="4" spans="1:6" ht="24" customHeight="1" thickBot="1">
      <c r="A4" s="681"/>
      <c r="B4" s="679"/>
      <c r="C4" s="145" t="s">
        <v>112</v>
      </c>
      <c r="D4" s="146" t="s">
        <v>113</v>
      </c>
      <c r="E4" s="147" t="s">
        <v>349</v>
      </c>
      <c r="F4" s="652"/>
    </row>
    <row r="5" spans="1:6" ht="18" customHeight="1" thickBot="1">
      <c r="A5" s="535">
        <v>1</v>
      </c>
      <c r="B5" s="410">
        <v>2</v>
      </c>
      <c r="C5" s="35">
        <v>3</v>
      </c>
      <c r="D5" s="4">
        <v>4</v>
      </c>
      <c r="E5" s="57">
        <v>5</v>
      </c>
      <c r="F5" s="33">
        <v>6</v>
      </c>
    </row>
    <row r="6" spans="1:6" s="6" customFormat="1" ht="18" customHeight="1" thickBot="1">
      <c r="A6" s="536" t="s">
        <v>1</v>
      </c>
      <c r="B6" s="507" t="s">
        <v>121</v>
      </c>
      <c r="C6" s="36">
        <f>+C7+C8+C9+C10+C11+C12</f>
        <v>0</v>
      </c>
      <c r="D6" s="46">
        <f>+D7+D8+D9+D10+D11+D12</f>
        <v>0</v>
      </c>
      <c r="E6" s="58">
        <f>+E7+E8+E9+E10+E11+E12</f>
        <v>0</v>
      </c>
      <c r="F6" s="91"/>
    </row>
    <row r="7" spans="1:6" s="1" customFormat="1" ht="18" customHeight="1">
      <c r="A7" s="537" t="s">
        <v>49</v>
      </c>
      <c r="B7" s="508" t="s">
        <v>122</v>
      </c>
      <c r="C7" s="37"/>
      <c r="D7" s="47"/>
      <c r="E7" s="59"/>
      <c r="F7" s="75"/>
    </row>
    <row r="8" spans="1:6" s="1" customFormat="1" ht="18" customHeight="1">
      <c r="A8" s="538" t="s">
        <v>50</v>
      </c>
      <c r="B8" s="509" t="s">
        <v>123</v>
      </c>
      <c r="C8" s="38"/>
      <c r="D8" s="48"/>
      <c r="E8" s="60"/>
      <c r="F8" s="75"/>
    </row>
    <row r="9" spans="1:6" s="1" customFormat="1" ht="18" customHeight="1">
      <c r="A9" s="538" t="s">
        <v>51</v>
      </c>
      <c r="B9" s="509" t="s">
        <v>124</v>
      </c>
      <c r="C9" s="38"/>
      <c r="D9" s="48"/>
      <c r="E9" s="60"/>
      <c r="F9" s="75"/>
    </row>
    <row r="10" spans="1:6" s="1" customFormat="1" ht="18" customHeight="1">
      <c r="A10" s="538" t="s">
        <v>52</v>
      </c>
      <c r="B10" s="509" t="s">
        <v>125</v>
      </c>
      <c r="C10" s="38"/>
      <c r="D10" s="48"/>
      <c r="E10" s="60"/>
      <c r="F10" s="75"/>
    </row>
    <row r="11" spans="1:6" s="1" customFormat="1" ht="18" customHeight="1">
      <c r="A11" s="538" t="s">
        <v>126</v>
      </c>
      <c r="B11" s="509" t="s">
        <v>127</v>
      </c>
      <c r="C11" s="38"/>
      <c r="D11" s="48"/>
      <c r="E11" s="60"/>
      <c r="F11" s="69"/>
    </row>
    <row r="12" spans="1:6" s="1" customFormat="1" ht="18" customHeight="1" thickBot="1">
      <c r="A12" s="539" t="s">
        <v>53</v>
      </c>
      <c r="B12" s="510" t="s">
        <v>128</v>
      </c>
      <c r="C12" s="38"/>
      <c r="D12" s="48"/>
      <c r="E12" s="60"/>
      <c r="F12" s="76"/>
    </row>
    <row r="13" spans="1:6" s="1" customFormat="1" ht="18" customHeight="1" thickBot="1">
      <c r="A13" s="536" t="s">
        <v>2</v>
      </c>
      <c r="B13" s="511" t="s">
        <v>129</v>
      </c>
      <c r="C13" s="36">
        <f>+C14+C15+C16+C17+C18</f>
        <v>0</v>
      </c>
      <c r="D13" s="46">
        <f>+D14+D15+D16+D17+D18</f>
        <v>0</v>
      </c>
      <c r="E13" s="58">
        <f>+E14+E15+E16+E17+E18</f>
        <v>0</v>
      </c>
      <c r="F13" s="78"/>
    </row>
    <row r="14" spans="1:6" s="1" customFormat="1" ht="18" customHeight="1">
      <c r="A14" s="537" t="s">
        <v>55</v>
      </c>
      <c r="B14" s="508" t="s">
        <v>130</v>
      </c>
      <c r="C14" s="37"/>
      <c r="D14" s="47"/>
      <c r="E14" s="59"/>
      <c r="F14" s="77"/>
    </row>
    <row r="15" spans="1:6" s="1" customFormat="1" ht="18" customHeight="1">
      <c r="A15" s="538" t="s">
        <v>56</v>
      </c>
      <c r="B15" s="509" t="s">
        <v>131</v>
      </c>
      <c r="C15" s="38"/>
      <c r="D15" s="48"/>
      <c r="E15" s="60"/>
      <c r="F15" s="69"/>
    </row>
    <row r="16" spans="1:6" s="1" customFormat="1" ht="18" customHeight="1">
      <c r="A16" s="538" t="s">
        <v>57</v>
      </c>
      <c r="B16" s="509" t="s">
        <v>132</v>
      </c>
      <c r="C16" s="38"/>
      <c r="D16" s="48"/>
      <c r="E16" s="60"/>
      <c r="F16" s="69"/>
    </row>
    <row r="17" spans="1:6" s="1" customFormat="1" ht="18" customHeight="1">
      <c r="A17" s="538" t="s">
        <v>58</v>
      </c>
      <c r="B17" s="509" t="s">
        <v>133</v>
      </c>
      <c r="C17" s="38"/>
      <c r="D17" s="48"/>
      <c r="E17" s="60"/>
      <c r="F17" s="70"/>
    </row>
    <row r="18" spans="1:6" s="1" customFormat="1" ht="18" customHeight="1">
      <c r="A18" s="538" t="s">
        <v>59</v>
      </c>
      <c r="B18" s="509" t="s">
        <v>134</v>
      </c>
      <c r="C18" s="38">
        <v>0</v>
      </c>
      <c r="D18" s="48">
        <v>0</v>
      </c>
      <c r="E18" s="60">
        <v>0</v>
      </c>
      <c r="F18" s="69"/>
    </row>
    <row r="19" spans="1:6" s="1" customFormat="1" ht="18" customHeight="1" thickBot="1">
      <c r="A19" s="539" t="s">
        <v>65</v>
      </c>
      <c r="B19" s="510" t="s">
        <v>135</v>
      </c>
      <c r="C19" s="39"/>
      <c r="D19" s="49"/>
      <c r="E19" s="61"/>
      <c r="F19" s="76"/>
    </row>
    <row r="20" spans="1:6" s="1" customFormat="1" ht="18" customHeight="1" thickBot="1">
      <c r="A20" s="536" t="s">
        <v>3</v>
      </c>
      <c r="B20" s="507" t="s">
        <v>136</v>
      </c>
      <c r="C20" s="36">
        <f>+C21+C22+C23+C24+C25</f>
        <v>0</v>
      </c>
      <c r="D20" s="46">
        <f>+D21+D22+D23+D24+D25</f>
        <v>0</v>
      </c>
      <c r="E20" s="58">
        <f>+E21+E22+E23+E24+E25</f>
        <v>0</v>
      </c>
      <c r="F20" s="92"/>
    </row>
    <row r="21" spans="1:6" s="1" customFormat="1" ht="18" customHeight="1">
      <c r="A21" s="537" t="s">
        <v>39</v>
      </c>
      <c r="B21" s="508" t="s">
        <v>137</v>
      </c>
      <c r="C21" s="37"/>
      <c r="D21" s="47"/>
      <c r="E21" s="59"/>
      <c r="F21" s="77"/>
    </row>
    <row r="22" spans="1:6" s="1" customFormat="1" ht="18" customHeight="1">
      <c r="A22" s="538" t="s">
        <v>138</v>
      </c>
      <c r="B22" s="509" t="s">
        <v>139</v>
      </c>
      <c r="C22" s="38"/>
      <c r="D22" s="48"/>
      <c r="E22" s="60"/>
      <c r="F22" s="69"/>
    </row>
    <row r="23" spans="1:6" s="1" customFormat="1" ht="18" customHeight="1">
      <c r="A23" s="538" t="s">
        <v>140</v>
      </c>
      <c r="B23" s="509" t="s">
        <v>141</v>
      </c>
      <c r="C23" s="38"/>
      <c r="D23" s="48"/>
      <c r="E23" s="60"/>
      <c r="F23" s="68"/>
    </row>
    <row r="24" spans="1:6" s="1" customFormat="1" ht="18" customHeight="1">
      <c r="A24" s="538" t="s">
        <v>142</v>
      </c>
      <c r="B24" s="509" t="s">
        <v>143</v>
      </c>
      <c r="C24" s="38"/>
      <c r="D24" s="48"/>
      <c r="E24" s="60"/>
      <c r="F24" s="70"/>
    </row>
    <row r="25" spans="1:6" s="1" customFormat="1" ht="18" customHeight="1">
      <c r="A25" s="538" t="s">
        <v>78</v>
      </c>
      <c r="B25" s="509" t="s">
        <v>144</v>
      </c>
      <c r="C25" s="38">
        <v>0</v>
      </c>
      <c r="D25" s="48">
        <v>0</v>
      </c>
      <c r="E25" s="60">
        <v>0</v>
      </c>
      <c r="F25" s="69"/>
    </row>
    <row r="26" spans="1:6" s="1" customFormat="1" ht="18" customHeight="1" thickBot="1">
      <c r="A26" s="539" t="s">
        <v>79</v>
      </c>
      <c r="B26" s="510" t="s">
        <v>145</v>
      </c>
      <c r="C26" s="39"/>
      <c r="D26" s="49"/>
      <c r="E26" s="61"/>
      <c r="F26" s="76"/>
    </row>
    <row r="27" spans="1:6" s="1" customFormat="1" ht="18" customHeight="1" thickBot="1">
      <c r="A27" s="536" t="s">
        <v>80</v>
      </c>
      <c r="B27" s="507" t="s">
        <v>146</v>
      </c>
      <c r="C27" s="40">
        <f>+C28+C31+C32+C33</f>
        <v>0</v>
      </c>
      <c r="D27" s="50">
        <f>+D28+D31+D32+D33</f>
        <v>0</v>
      </c>
      <c r="E27" s="62">
        <f>+E28+E31+E32+E33</f>
        <v>0</v>
      </c>
      <c r="F27" s="92"/>
    </row>
    <row r="28" spans="1:6" s="1" customFormat="1" ht="18" customHeight="1">
      <c r="A28" s="537" t="s">
        <v>40</v>
      </c>
      <c r="B28" s="508" t="s">
        <v>147</v>
      </c>
      <c r="C28" s="41"/>
      <c r="D28" s="51"/>
      <c r="E28" s="63"/>
      <c r="F28" s="77"/>
    </row>
    <row r="29" spans="1:6" s="1" customFormat="1" ht="18" customHeight="1">
      <c r="A29" s="538" t="s">
        <v>148</v>
      </c>
      <c r="B29" s="509" t="s">
        <v>149</v>
      </c>
      <c r="C29" s="38"/>
      <c r="D29" s="48"/>
      <c r="E29" s="60"/>
      <c r="F29" s="69"/>
    </row>
    <row r="30" spans="1:6" s="1" customFormat="1" ht="18" customHeight="1">
      <c r="A30" s="538" t="s">
        <v>150</v>
      </c>
      <c r="B30" s="509" t="s">
        <v>151</v>
      </c>
      <c r="C30" s="38"/>
      <c r="D30" s="48"/>
      <c r="E30" s="60"/>
      <c r="F30" s="69"/>
    </row>
    <row r="31" spans="1:6" s="1" customFormat="1" ht="18" customHeight="1">
      <c r="A31" s="538" t="s">
        <v>41</v>
      </c>
      <c r="B31" s="509" t="s">
        <v>104</v>
      </c>
      <c r="C31" s="38"/>
      <c r="D31" s="48"/>
      <c r="E31" s="60"/>
      <c r="F31" s="69"/>
    </row>
    <row r="32" spans="1:6" s="1" customFormat="1" ht="18" customHeight="1">
      <c r="A32" s="538" t="s">
        <v>152</v>
      </c>
      <c r="B32" s="509" t="s">
        <v>153</v>
      </c>
      <c r="C32" s="38"/>
      <c r="D32" s="48"/>
      <c r="E32" s="60"/>
      <c r="F32" s="69"/>
    </row>
    <row r="33" spans="1:6" s="1" customFormat="1" ht="18" customHeight="1" thickBot="1">
      <c r="A33" s="539" t="s">
        <v>154</v>
      </c>
      <c r="B33" s="510" t="s">
        <v>155</v>
      </c>
      <c r="C33" s="39"/>
      <c r="D33" s="49"/>
      <c r="E33" s="61"/>
      <c r="F33" s="69"/>
    </row>
    <row r="34" spans="1:6" s="1" customFormat="1" ht="18" customHeight="1" thickBot="1">
      <c r="A34" s="536" t="s">
        <v>5</v>
      </c>
      <c r="B34" s="507" t="s">
        <v>156</v>
      </c>
      <c r="C34" s="36">
        <f>SUM(C35:C44)</f>
        <v>0</v>
      </c>
      <c r="D34" s="46">
        <f>SUM(D35:D44)</f>
        <v>0</v>
      </c>
      <c r="E34" s="58">
        <f>SUM(E35:E44)</f>
        <v>0</v>
      </c>
      <c r="F34" s="7"/>
    </row>
    <row r="35" spans="1:6" s="1" customFormat="1" ht="18" customHeight="1">
      <c r="A35" s="537" t="s">
        <v>42</v>
      </c>
      <c r="B35" s="508" t="s">
        <v>157</v>
      </c>
      <c r="C35" s="37"/>
      <c r="D35" s="47"/>
      <c r="E35" s="59"/>
      <c r="F35" s="80"/>
    </row>
    <row r="36" spans="1:6" s="1" customFormat="1" ht="18" customHeight="1">
      <c r="A36" s="538" t="s">
        <v>43</v>
      </c>
      <c r="B36" s="509" t="s">
        <v>158</v>
      </c>
      <c r="C36" s="38"/>
      <c r="D36" s="48"/>
      <c r="E36" s="60"/>
      <c r="F36" s="71"/>
    </row>
    <row r="37" spans="1:6" s="1" customFormat="1" ht="18" customHeight="1">
      <c r="A37" s="538" t="s">
        <v>44</v>
      </c>
      <c r="B37" s="509" t="s">
        <v>159</v>
      </c>
      <c r="C37" s="38"/>
      <c r="D37" s="48"/>
      <c r="E37" s="60"/>
      <c r="F37" s="71"/>
    </row>
    <row r="38" spans="1:6" s="1" customFormat="1" ht="18" customHeight="1">
      <c r="A38" s="538" t="s">
        <v>82</v>
      </c>
      <c r="B38" s="509" t="s">
        <v>160</v>
      </c>
      <c r="C38" s="38"/>
      <c r="D38" s="48"/>
      <c r="E38" s="60"/>
      <c r="F38" s="71"/>
    </row>
    <row r="39" spans="1:6" s="1" customFormat="1" ht="18" customHeight="1">
      <c r="A39" s="538" t="s">
        <v>83</v>
      </c>
      <c r="B39" s="509" t="s">
        <v>161</v>
      </c>
      <c r="C39" s="38"/>
      <c r="D39" s="48"/>
      <c r="E39" s="60"/>
      <c r="F39" s="71"/>
    </row>
    <row r="40" spans="1:6" s="1" customFormat="1" ht="18" customHeight="1">
      <c r="A40" s="538" t="s">
        <v>84</v>
      </c>
      <c r="B40" s="509" t="s">
        <v>162</v>
      </c>
      <c r="C40" s="38"/>
      <c r="D40" s="48"/>
      <c r="E40" s="60"/>
      <c r="F40" s="71"/>
    </row>
    <row r="41" spans="1:6" s="1" customFormat="1" ht="18" customHeight="1">
      <c r="A41" s="538" t="s">
        <v>85</v>
      </c>
      <c r="B41" s="509" t="s">
        <v>163</v>
      </c>
      <c r="C41" s="38"/>
      <c r="D41" s="48"/>
      <c r="E41" s="60"/>
      <c r="F41" s="72"/>
    </row>
    <row r="42" spans="1:6" s="1" customFormat="1" ht="18" customHeight="1">
      <c r="A42" s="538" t="s">
        <v>164</v>
      </c>
      <c r="B42" s="509" t="s">
        <v>165</v>
      </c>
      <c r="C42" s="38"/>
      <c r="D42" s="48"/>
      <c r="E42" s="60"/>
      <c r="F42" s="71"/>
    </row>
    <row r="43" spans="1:6" s="1" customFormat="1" ht="18" customHeight="1">
      <c r="A43" s="538" t="s">
        <v>115</v>
      </c>
      <c r="B43" s="509" t="s">
        <v>166</v>
      </c>
      <c r="C43" s="42"/>
      <c r="D43" s="52"/>
      <c r="E43" s="64"/>
      <c r="F43" s="71"/>
    </row>
    <row r="44" spans="1:6" s="1" customFormat="1" ht="18" customHeight="1" thickBot="1">
      <c r="A44" s="539" t="s">
        <v>167</v>
      </c>
      <c r="B44" s="510" t="s">
        <v>168</v>
      </c>
      <c r="C44" s="43"/>
      <c r="D44" s="53"/>
      <c r="E44" s="65"/>
      <c r="F44" s="79"/>
    </row>
    <row r="45" spans="1:6" s="1" customFormat="1" ht="18" customHeight="1" thickBot="1">
      <c r="A45" s="536" t="s">
        <v>6</v>
      </c>
      <c r="B45" s="507" t="s">
        <v>169</v>
      </c>
      <c r="C45" s="36">
        <f>SUM(C46:C50)</f>
        <v>0</v>
      </c>
      <c r="D45" s="46">
        <f>SUM(D46:D50)</f>
        <v>0</v>
      </c>
      <c r="E45" s="58">
        <f>SUM(E46:E50)</f>
        <v>0</v>
      </c>
      <c r="F45" s="92"/>
    </row>
    <row r="46" spans="1:6" s="1" customFormat="1" ht="18" customHeight="1">
      <c r="A46" s="537" t="s">
        <v>45</v>
      </c>
      <c r="B46" s="508" t="s">
        <v>170</v>
      </c>
      <c r="C46" s="44"/>
      <c r="D46" s="54"/>
      <c r="E46" s="66"/>
      <c r="F46" s="81"/>
    </row>
    <row r="47" spans="1:6" s="1" customFormat="1" ht="18" customHeight="1">
      <c r="A47" s="538" t="s">
        <v>46</v>
      </c>
      <c r="B47" s="509" t="s">
        <v>171</v>
      </c>
      <c r="C47" s="42"/>
      <c r="D47" s="52"/>
      <c r="E47" s="64"/>
      <c r="F47" s="70"/>
    </row>
    <row r="48" spans="1:6" s="1" customFormat="1" ht="18" customHeight="1">
      <c r="A48" s="538" t="s">
        <v>172</v>
      </c>
      <c r="B48" s="509" t="s">
        <v>173</v>
      </c>
      <c r="C48" s="42"/>
      <c r="D48" s="52"/>
      <c r="E48" s="64"/>
      <c r="F48" s="71"/>
    </row>
    <row r="49" spans="1:6" s="1" customFormat="1" ht="18" customHeight="1">
      <c r="A49" s="538" t="s">
        <v>174</v>
      </c>
      <c r="B49" s="509" t="s">
        <v>175</v>
      </c>
      <c r="C49" s="42"/>
      <c r="D49" s="52"/>
      <c r="E49" s="64"/>
      <c r="F49" s="69"/>
    </row>
    <row r="50" spans="1:6" s="1" customFormat="1" ht="18" customHeight="1" thickBot="1">
      <c r="A50" s="539" t="s">
        <v>176</v>
      </c>
      <c r="B50" s="510" t="s">
        <v>177</v>
      </c>
      <c r="C50" s="43"/>
      <c r="D50" s="53"/>
      <c r="E50" s="65"/>
      <c r="F50" s="76"/>
    </row>
    <row r="51" spans="1:6" s="1" customFormat="1" ht="18" customHeight="1" thickBot="1">
      <c r="A51" s="536" t="s">
        <v>86</v>
      </c>
      <c r="B51" s="507" t="s">
        <v>178</v>
      </c>
      <c r="C51" s="36">
        <f>SUM(C52:C54)</f>
        <v>0</v>
      </c>
      <c r="D51" s="46">
        <f>SUM(D52:D54)</f>
        <v>0</v>
      </c>
      <c r="E51" s="58">
        <f>SUM(E52:E54)</f>
        <v>0</v>
      </c>
      <c r="F51" s="7"/>
    </row>
    <row r="52" spans="1:6" s="1" customFormat="1" ht="18" customHeight="1">
      <c r="A52" s="537" t="s">
        <v>47</v>
      </c>
      <c r="B52" s="508" t="s">
        <v>179</v>
      </c>
      <c r="C52" s="37"/>
      <c r="D52" s="47"/>
      <c r="E52" s="59"/>
      <c r="F52" s="81"/>
    </row>
    <row r="53" spans="1:6" s="1" customFormat="1" ht="18" customHeight="1">
      <c r="A53" s="538" t="s">
        <v>48</v>
      </c>
      <c r="B53" s="509" t="s">
        <v>180</v>
      </c>
      <c r="C53" s="38"/>
      <c r="D53" s="48"/>
      <c r="E53" s="60"/>
      <c r="F53" s="71"/>
    </row>
    <row r="54" spans="1:8" s="1" customFormat="1" ht="18" customHeight="1">
      <c r="A54" s="538" t="s">
        <v>87</v>
      </c>
      <c r="B54" s="509" t="s">
        <v>181</v>
      </c>
      <c r="C54" s="38"/>
      <c r="D54" s="48"/>
      <c r="E54" s="60"/>
      <c r="F54" s="68"/>
      <c r="H54" s="8"/>
    </row>
    <row r="55" spans="1:6" s="1" customFormat="1" ht="18" customHeight="1" thickBot="1">
      <c r="A55" s="539" t="s">
        <v>182</v>
      </c>
      <c r="B55" s="510" t="s">
        <v>183</v>
      </c>
      <c r="C55" s="39"/>
      <c r="D55" s="49"/>
      <c r="E55" s="61"/>
      <c r="F55" s="83"/>
    </row>
    <row r="56" spans="1:6" s="1" customFormat="1" ht="18" customHeight="1" thickBot="1">
      <c r="A56" s="536" t="s">
        <v>8</v>
      </c>
      <c r="B56" s="511" t="s">
        <v>184</v>
      </c>
      <c r="C56" s="36">
        <f>SUM(C57:C59)</f>
        <v>0</v>
      </c>
      <c r="D56" s="46">
        <f>SUM(D57:D59)</f>
        <v>0</v>
      </c>
      <c r="E56" s="58">
        <f>SUM(E57:E59)</f>
        <v>0</v>
      </c>
      <c r="F56" s="84"/>
    </row>
    <row r="57" spans="1:6" s="1" customFormat="1" ht="18" customHeight="1">
      <c r="A57" s="537" t="s">
        <v>88</v>
      </c>
      <c r="B57" s="508" t="s">
        <v>185</v>
      </c>
      <c r="C57" s="42"/>
      <c r="D57" s="52"/>
      <c r="E57" s="64"/>
      <c r="F57" s="81"/>
    </row>
    <row r="58" spans="1:6" s="1" customFormat="1" ht="18" customHeight="1">
      <c r="A58" s="538" t="s">
        <v>89</v>
      </c>
      <c r="B58" s="509" t="s">
        <v>186</v>
      </c>
      <c r="C58" s="42"/>
      <c r="D58" s="52"/>
      <c r="E58" s="64"/>
      <c r="F58" s="71"/>
    </row>
    <row r="59" spans="1:6" s="1" customFormat="1" ht="18" customHeight="1">
      <c r="A59" s="538" t="s">
        <v>187</v>
      </c>
      <c r="B59" s="509" t="s">
        <v>188</v>
      </c>
      <c r="C59" s="42"/>
      <c r="D59" s="52"/>
      <c r="E59" s="64"/>
      <c r="F59" s="73"/>
    </row>
    <row r="60" spans="1:6" s="1" customFormat="1" ht="18" customHeight="1" thickBot="1">
      <c r="A60" s="539" t="s">
        <v>189</v>
      </c>
      <c r="B60" s="510" t="s">
        <v>190</v>
      </c>
      <c r="C60" s="42"/>
      <c r="D60" s="52"/>
      <c r="E60" s="64"/>
      <c r="F60" s="85"/>
    </row>
    <row r="61" spans="1:6" s="1" customFormat="1" ht="18" customHeight="1" thickBot="1">
      <c r="A61" s="536" t="s">
        <v>9</v>
      </c>
      <c r="B61" s="507" t="s">
        <v>191</v>
      </c>
      <c r="C61" s="40">
        <f>+C6+C13+C20+C27+C34+C45+C51+C56</f>
        <v>0</v>
      </c>
      <c r="D61" s="50">
        <f>+D6+D13+D20+D27+D34+D45+D51+D56</f>
        <v>0</v>
      </c>
      <c r="E61" s="62">
        <f>+E6+E13+E20+E27+E34+E45+E51+E56</f>
        <v>0</v>
      </c>
      <c r="F61" s="92"/>
    </row>
    <row r="62" spans="1:6" s="1" customFormat="1" ht="18" customHeight="1" thickBot="1">
      <c r="A62" s="540" t="s">
        <v>192</v>
      </c>
      <c r="B62" s="511" t="s">
        <v>193</v>
      </c>
      <c r="C62" s="36">
        <f>SUM(C63:C65)</f>
        <v>0</v>
      </c>
      <c r="D62" s="46">
        <f>SUM(D63:D65)</f>
        <v>0</v>
      </c>
      <c r="E62" s="58">
        <f>SUM(E63:E65)</f>
        <v>0</v>
      </c>
      <c r="F62" s="82"/>
    </row>
    <row r="63" spans="1:6" s="1" customFormat="1" ht="18" customHeight="1">
      <c r="A63" s="537" t="s">
        <v>194</v>
      </c>
      <c r="B63" s="508" t="s">
        <v>195</v>
      </c>
      <c r="C63" s="42"/>
      <c r="D63" s="52"/>
      <c r="E63" s="64"/>
      <c r="F63" s="81"/>
    </row>
    <row r="64" spans="1:6" s="1" customFormat="1" ht="18" customHeight="1">
      <c r="A64" s="538" t="s">
        <v>196</v>
      </c>
      <c r="B64" s="509" t="s">
        <v>197</v>
      </c>
      <c r="C64" s="42"/>
      <c r="D64" s="52"/>
      <c r="E64" s="64"/>
      <c r="F64" s="71"/>
    </row>
    <row r="65" spans="1:6" s="1" customFormat="1" ht="18" customHeight="1" thickBot="1">
      <c r="A65" s="539" t="s">
        <v>198</v>
      </c>
      <c r="B65" s="512" t="s">
        <v>199</v>
      </c>
      <c r="C65" s="42"/>
      <c r="D65" s="52"/>
      <c r="E65" s="64"/>
      <c r="F65" s="79"/>
    </row>
    <row r="66" spans="1:6" s="1" customFormat="1" ht="18" customHeight="1" thickBot="1">
      <c r="A66" s="540" t="s">
        <v>200</v>
      </c>
      <c r="B66" s="511" t="s">
        <v>201</v>
      </c>
      <c r="C66" s="36">
        <f>SUM(C67:C70)</f>
        <v>0</v>
      </c>
      <c r="D66" s="46">
        <f>SUM(D67:D70)</f>
        <v>0</v>
      </c>
      <c r="E66" s="58">
        <f>SUM(E67:E70)</f>
        <v>0</v>
      </c>
      <c r="F66" s="82"/>
    </row>
    <row r="67" spans="1:6" s="1" customFormat="1" ht="18" customHeight="1">
      <c r="A67" s="537" t="s">
        <v>202</v>
      </c>
      <c r="B67" s="508" t="s">
        <v>203</v>
      </c>
      <c r="C67" s="42"/>
      <c r="D67" s="52"/>
      <c r="E67" s="64"/>
      <c r="F67" s="86"/>
    </row>
    <row r="68" spans="1:6" s="1" customFormat="1" ht="18" customHeight="1">
      <c r="A68" s="538" t="s">
        <v>69</v>
      </c>
      <c r="B68" s="509" t="s">
        <v>204</v>
      </c>
      <c r="C68" s="42"/>
      <c r="D68" s="52"/>
      <c r="E68" s="64"/>
      <c r="F68" s="71"/>
    </row>
    <row r="69" spans="1:6" s="1" customFormat="1" ht="18" customHeight="1">
      <c r="A69" s="538" t="s">
        <v>205</v>
      </c>
      <c r="B69" s="509" t="s">
        <v>206</v>
      </c>
      <c r="C69" s="42"/>
      <c r="D69" s="52"/>
      <c r="E69" s="64"/>
      <c r="F69" s="71"/>
    </row>
    <row r="70" spans="1:6" s="1" customFormat="1" ht="18" customHeight="1" thickBot="1">
      <c r="A70" s="539" t="s">
        <v>207</v>
      </c>
      <c r="B70" s="510" t="s">
        <v>208</v>
      </c>
      <c r="C70" s="42"/>
      <c r="D70" s="52"/>
      <c r="E70" s="64"/>
      <c r="F70" s="79"/>
    </row>
    <row r="71" spans="1:6" s="1" customFormat="1" ht="18" customHeight="1" thickBot="1">
      <c r="A71" s="540" t="s">
        <v>209</v>
      </c>
      <c r="B71" s="511" t="s">
        <v>210</v>
      </c>
      <c r="C71" s="36">
        <f>SUM(C72:C73)</f>
        <v>0</v>
      </c>
      <c r="D71" s="46">
        <f>SUM(D72:D73)</f>
        <v>0</v>
      </c>
      <c r="E71" s="58">
        <f>SUM(E72:E73)</f>
        <v>0</v>
      </c>
      <c r="F71" s="82"/>
    </row>
    <row r="72" spans="1:6" s="1" customFormat="1" ht="18" customHeight="1">
      <c r="A72" s="537" t="s">
        <v>90</v>
      </c>
      <c r="B72" s="508" t="s">
        <v>211</v>
      </c>
      <c r="C72" s="42">
        <v>0</v>
      </c>
      <c r="D72" s="52">
        <v>0</v>
      </c>
      <c r="E72" s="64"/>
      <c r="F72" s="77"/>
    </row>
    <row r="73" spans="1:6" s="1" customFormat="1" ht="18" customHeight="1" thickBot="1">
      <c r="A73" s="539" t="s">
        <v>91</v>
      </c>
      <c r="B73" s="510" t="s">
        <v>212</v>
      </c>
      <c r="C73" s="42"/>
      <c r="D73" s="52"/>
      <c r="E73" s="64"/>
      <c r="F73" s="76"/>
    </row>
    <row r="74" spans="1:6" s="1" customFormat="1" ht="18" customHeight="1" thickBot="1">
      <c r="A74" s="540" t="s">
        <v>213</v>
      </c>
      <c r="B74" s="511" t="s">
        <v>214</v>
      </c>
      <c r="C74" s="36">
        <f>SUM(C75:C77)</f>
        <v>0</v>
      </c>
      <c r="D74" s="46">
        <f>SUM(D75:D77)</f>
        <v>0</v>
      </c>
      <c r="E74" s="58">
        <f>SUM(E75:E77)</f>
        <v>0</v>
      </c>
      <c r="F74" s="78"/>
    </row>
    <row r="75" spans="1:7" s="1" customFormat="1" ht="18" customHeight="1">
      <c r="A75" s="537" t="s">
        <v>215</v>
      </c>
      <c r="B75" s="508" t="s">
        <v>216</v>
      </c>
      <c r="C75" s="42"/>
      <c r="D75" s="52"/>
      <c r="E75" s="64"/>
      <c r="F75" s="87"/>
      <c r="G75" s="56"/>
    </row>
    <row r="76" spans="1:6" ht="18" customHeight="1">
      <c r="A76" s="538" t="s">
        <v>217</v>
      </c>
      <c r="B76" s="509" t="s">
        <v>218</v>
      </c>
      <c r="C76" s="42"/>
      <c r="D76" s="52"/>
      <c r="E76" s="64"/>
      <c r="F76" s="74"/>
    </row>
    <row r="77" spans="1:6" ht="18" customHeight="1" thickBot="1">
      <c r="A77" s="539" t="s">
        <v>219</v>
      </c>
      <c r="B77" s="510" t="s">
        <v>220</v>
      </c>
      <c r="C77" s="42"/>
      <c r="D77" s="52"/>
      <c r="E77" s="64"/>
      <c r="F77" s="88"/>
    </row>
    <row r="78" spans="1:6" ht="18" customHeight="1" thickBot="1">
      <c r="A78" s="540" t="s">
        <v>221</v>
      </c>
      <c r="B78" s="511" t="s">
        <v>222</v>
      </c>
      <c r="C78" s="36">
        <f>SUM(C79:C82)</f>
        <v>0</v>
      </c>
      <c r="D78" s="46">
        <f>SUM(D79:D82)</f>
        <v>0</v>
      </c>
      <c r="E78" s="58">
        <f>SUM(E79:E82)</f>
        <v>0</v>
      </c>
      <c r="F78" s="90"/>
    </row>
    <row r="79" spans="1:6" ht="18" customHeight="1">
      <c r="A79" s="541" t="s">
        <v>223</v>
      </c>
      <c r="B79" s="508" t="s">
        <v>224</v>
      </c>
      <c r="C79" s="42"/>
      <c r="D79" s="52"/>
      <c r="E79" s="64"/>
      <c r="F79" s="89"/>
    </row>
    <row r="80" spans="1:6" ht="18" customHeight="1">
      <c r="A80" s="542" t="s">
        <v>225</v>
      </c>
      <c r="B80" s="509" t="s">
        <v>226</v>
      </c>
      <c r="C80" s="42"/>
      <c r="D80" s="52"/>
      <c r="E80" s="64"/>
      <c r="F80" s="74"/>
    </row>
    <row r="81" spans="1:6" ht="18" customHeight="1">
      <c r="A81" s="542" t="s">
        <v>227</v>
      </c>
      <c r="B81" s="509" t="s">
        <v>228</v>
      </c>
      <c r="C81" s="42"/>
      <c r="D81" s="52"/>
      <c r="E81" s="64"/>
      <c r="F81" s="74"/>
    </row>
    <row r="82" spans="1:6" ht="18" customHeight="1" thickBot="1">
      <c r="A82" s="543" t="s">
        <v>229</v>
      </c>
      <c r="B82" s="510" t="s">
        <v>230</v>
      </c>
      <c r="C82" s="42"/>
      <c r="D82" s="52"/>
      <c r="E82" s="64"/>
      <c r="F82" s="88"/>
    </row>
    <row r="83" spans="1:6" ht="18" customHeight="1" thickBot="1">
      <c r="A83" s="540" t="s">
        <v>231</v>
      </c>
      <c r="B83" s="511" t="s">
        <v>232</v>
      </c>
      <c r="C83" s="45"/>
      <c r="D83" s="55"/>
      <c r="E83" s="67"/>
      <c r="F83" s="90"/>
    </row>
    <row r="84" spans="1:6" ht="18" customHeight="1" thickBot="1">
      <c r="A84" s="540" t="s">
        <v>233</v>
      </c>
      <c r="B84" s="513" t="s">
        <v>234</v>
      </c>
      <c r="C84" s="40">
        <f>+C62+C66+C71+C74+C78+C83</f>
        <v>0</v>
      </c>
      <c r="D84" s="50">
        <f>+D62+D66+D71+D74+D78+D83</f>
        <v>0</v>
      </c>
      <c r="E84" s="62">
        <f>+E62+E66+E71+E74+E78+E83</f>
        <v>0</v>
      </c>
      <c r="F84" s="90"/>
    </row>
    <row r="85" spans="1:6" ht="18" customHeight="1" thickBot="1">
      <c r="A85" s="544" t="s">
        <v>235</v>
      </c>
      <c r="B85" s="514" t="s">
        <v>236</v>
      </c>
      <c r="C85" s="40">
        <f>+C61+C84</f>
        <v>0</v>
      </c>
      <c r="D85" s="50">
        <f>+D61+D84</f>
        <v>0</v>
      </c>
      <c r="E85" s="62">
        <f>+E61+E84</f>
        <v>0</v>
      </c>
      <c r="F85" s="92"/>
    </row>
    <row r="86" spans="1:5" ht="15">
      <c r="A86" s="29"/>
      <c r="B86" s="30"/>
      <c r="C86" s="32"/>
      <c r="D86" s="32"/>
      <c r="E86" s="32"/>
    </row>
    <row r="87" spans="1:6" ht="15.75" customHeight="1">
      <c r="A87" s="647" t="s">
        <v>346</v>
      </c>
      <c r="B87" s="647"/>
      <c r="C87" s="647"/>
      <c r="D87" s="647"/>
      <c r="E87" s="647"/>
      <c r="F87" s="647"/>
    </row>
    <row r="88" spans="1:5" ht="15">
      <c r="A88" s="5"/>
      <c r="B88" s="5"/>
      <c r="C88" s="5"/>
      <c r="D88" s="5"/>
      <c r="E88" s="5"/>
    </row>
    <row r="89" spans="1:6" ht="15.75" thickBot="1">
      <c r="A89" s="660" t="s">
        <v>70</v>
      </c>
      <c r="B89" s="660"/>
      <c r="C89" s="690" t="s">
        <v>117</v>
      </c>
      <c r="D89" s="690"/>
      <c r="E89" s="690"/>
      <c r="F89" s="690"/>
    </row>
    <row r="90" spans="1:6" ht="24.75" customHeight="1">
      <c r="A90" s="680" t="s">
        <v>38</v>
      </c>
      <c r="B90" s="678" t="s">
        <v>28</v>
      </c>
      <c r="C90" s="648" t="s">
        <v>690</v>
      </c>
      <c r="D90" s="649"/>
      <c r="E90" s="649"/>
      <c r="F90" s="651" t="s">
        <v>114</v>
      </c>
    </row>
    <row r="91" spans="1:6" ht="27" customHeight="1" thickBot="1">
      <c r="A91" s="681"/>
      <c r="B91" s="679"/>
      <c r="C91" s="145" t="s">
        <v>112</v>
      </c>
      <c r="D91" s="146" t="s">
        <v>113</v>
      </c>
      <c r="E91" s="147" t="s">
        <v>351</v>
      </c>
      <c r="F91" s="652"/>
    </row>
    <row r="92" spans="1:6" ht="15.75" thickBot="1">
      <c r="A92" s="3">
        <v>1</v>
      </c>
      <c r="B92" s="4">
        <v>2</v>
      </c>
      <c r="C92" s="20">
        <v>3</v>
      </c>
      <c r="D92" s="4">
        <v>4</v>
      </c>
      <c r="E92" s="98">
        <v>5</v>
      </c>
      <c r="F92" s="33">
        <v>6</v>
      </c>
    </row>
    <row r="93" spans="1:6" ht="18" customHeight="1" thickBot="1">
      <c r="A93" s="547" t="s">
        <v>1</v>
      </c>
      <c r="B93" s="516" t="s">
        <v>674</v>
      </c>
      <c r="C93" s="93">
        <f>SUM(C94:C98)</f>
        <v>0</v>
      </c>
      <c r="D93" s="104">
        <f>SUM(D94:D98)</f>
        <v>0</v>
      </c>
      <c r="E93" s="99">
        <f>SUM(E94:E98)</f>
        <v>0</v>
      </c>
      <c r="F93" s="113"/>
    </row>
    <row r="94" spans="1:6" ht="18" customHeight="1">
      <c r="A94" s="548" t="s">
        <v>49</v>
      </c>
      <c r="B94" s="517" t="s">
        <v>29</v>
      </c>
      <c r="C94" s="94"/>
      <c r="D94" s="105"/>
      <c r="E94" s="100"/>
      <c r="F94" s="110"/>
    </row>
    <row r="95" spans="1:6" ht="18" customHeight="1">
      <c r="A95" s="538" t="s">
        <v>50</v>
      </c>
      <c r="B95" s="518" t="s">
        <v>92</v>
      </c>
      <c r="C95" s="38"/>
      <c r="D95" s="48"/>
      <c r="E95" s="60"/>
      <c r="F95" s="111"/>
    </row>
    <row r="96" spans="1:6" ht="18" customHeight="1">
      <c r="A96" s="538" t="s">
        <v>51</v>
      </c>
      <c r="B96" s="518" t="s">
        <v>68</v>
      </c>
      <c r="C96" s="39"/>
      <c r="D96" s="49"/>
      <c r="E96" s="61"/>
      <c r="F96" s="111"/>
    </row>
    <row r="97" spans="1:6" ht="18" customHeight="1">
      <c r="A97" s="538" t="s">
        <v>52</v>
      </c>
      <c r="B97" s="519" t="s">
        <v>93</v>
      </c>
      <c r="C97" s="39"/>
      <c r="D97" s="49"/>
      <c r="E97" s="61"/>
      <c r="F97" s="111"/>
    </row>
    <row r="98" spans="1:6" ht="18" customHeight="1">
      <c r="A98" s="538" t="s">
        <v>60</v>
      </c>
      <c r="B98" s="520" t="s">
        <v>94</v>
      </c>
      <c r="C98" s="39"/>
      <c r="D98" s="49"/>
      <c r="E98" s="61"/>
      <c r="F98" s="111"/>
    </row>
    <row r="99" spans="1:6" ht="18" customHeight="1">
      <c r="A99" s="538" t="s">
        <v>53</v>
      </c>
      <c r="B99" s="518" t="s">
        <v>237</v>
      </c>
      <c r="C99" s="39"/>
      <c r="D99" s="49"/>
      <c r="E99" s="61"/>
      <c r="F99" s="111"/>
    </row>
    <row r="100" spans="1:6" ht="18" customHeight="1">
      <c r="A100" s="538" t="s">
        <v>54</v>
      </c>
      <c r="B100" s="521" t="s">
        <v>238</v>
      </c>
      <c r="C100" s="39"/>
      <c r="D100" s="49"/>
      <c r="E100" s="61"/>
      <c r="F100" s="111"/>
    </row>
    <row r="101" spans="1:6" ht="18" customHeight="1">
      <c r="A101" s="538" t="s">
        <v>61</v>
      </c>
      <c r="B101" s="522" t="s">
        <v>239</v>
      </c>
      <c r="C101" s="39"/>
      <c r="D101" s="49"/>
      <c r="E101" s="61"/>
      <c r="F101" s="111"/>
    </row>
    <row r="102" spans="1:6" ht="18" customHeight="1">
      <c r="A102" s="538" t="s">
        <v>62</v>
      </c>
      <c r="B102" s="522" t="s">
        <v>240</v>
      </c>
      <c r="C102" s="39"/>
      <c r="D102" s="49"/>
      <c r="E102" s="61"/>
      <c r="F102" s="111"/>
    </row>
    <row r="103" spans="1:6" ht="18" customHeight="1">
      <c r="A103" s="538" t="s">
        <v>63</v>
      </c>
      <c r="B103" s="521" t="s">
        <v>241</v>
      </c>
      <c r="C103" s="39"/>
      <c r="D103" s="49"/>
      <c r="E103" s="61"/>
      <c r="F103" s="111"/>
    </row>
    <row r="104" spans="1:6" ht="18" customHeight="1">
      <c r="A104" s="538" t="s">
        <v>64</v>
      </c>
      <c r="B104" s="521" t="s">
        <v>242</v>
      </c>
      <c r="C104" s="39"/>
      <c r="D104" s="49"/>
      <c r="E104" s="61"/>
      <c r="F104" s="111"/>
    </row>
    <row r="105" spans="1:6" ht="18" customHeight="1">
      <c r="A105" s="538" t="s">
        <v>66</v>
      </c>
      <c r="B105" s="522" t="s">
        <v>243</v>
      </c>
      <c r="C105" s="39"/>
      <c r="D105" s="49"/>
      <c r="E105" s="61"/>
      <c r="F105" s="111"/>
    </row>
    <row r="106" spans="1:6" ht="18" customHeight="1">
      <c r="A106" s="549" t="s">
        <v>95</v>
      </c>
      <c r="B106" s="523" t="s">
        <v>244</v>
      </c>
      <c r="C106" s="39"/>
      <c r="D106" s="49"/>
      <c r="E106" s="61"/>
      <c r="F106" s="111"/>
    </row>
    <row r="107" spans="1:6" ht="18" customHeight="1">
      <c r="A107" s="538" t="s">
        <v>245</v>
      </c>
      <c r="B107" s="523" t="s">
        <v>246</v>
      </c>
      <c r="C107" s="39"/>
      <c r="D107" s="49"/>
      <c r="E107" s="61"/>
      <c r="F107" s="111"/>
    </row>
    <row r="108" spans="1:6" ht="18" customHeight="1" thickBot="1">
      <c r="A108" s="550" t="s">
        <v>247</v>
      </c>
      <c r="B108" s="524" t="s">
        <v>248</v>
      </c>
      <c r="C108" s="95"/>
      <c r="D108" s="106"/>
      <c r="E108" s="101"/>
      <c r="F108" s="112"/>
    </row>
    <row r="109" spans="1:6" ht="18" customHeight="1" thickBot="1">
      <c r="A109" s="536" t="s">
        <v>2</v>
      </c>
      <c r="B109" s="525" t="s">
        <v>675</v>
      </c>
      <c r="C109" s="36">
        <f>SUM(C110,C112,C114,)</f>
        <v>0</v>
      </c>
      <c r="D109" s="36">
        <f>SUM(D110,D112,D114,)</f>
        <v>0</v>
      </c>
      <c r="E109" s="36">
        <f>SUM(E110,E112,E114,)</f>
        <v>0</v>
      </c>
      <c r="F109" s="113"/>
    </row>
    <row r="110" spans="1:6" ht="18" customHeight="1">
      <c r="A110" s="537" t="s">
        <v>55</v>
      </c>
      <c r="B110" s="518" t="s">
        <v>249</v>
      </c>
      <c r="C110" s="37">
        <v>0</v>
      </c>
      <c r="D110" s="47">
        <v>0</v>
      </c>
      <c r="E110" s="59">
        <v>0</v>
      </c>
      <c r="F110" s="110"/>
    </row>
    <row r="111" spans="1:6" ht="18" customHeight="1">
      <c r="A111" s="537" t="s">
        <v>56</v>
      </c>
      <c r="B111" s="526" t="s">
        <v>250</v>
      </c>
      <c r="C111" s="37"/>
      <c r="D111" s="47"/>
      <c r="E111" s="59"/>
      <c r="F111" s="111"/>
    </row>
    <row r="112" spans="1:6" ht="18" customHeight="1">
      <c r="A112" s="537" t="s">
        <v>57</v>
      </c>
      <c r="B112" s="526" t="s">
        <v>96</v>
      </c>
      <c r="C112" s="38"/>
      <c r="D112" s="48"/>
      <c r="E112" s="60"/>
      <c r="F112" s="111"/>
    </row>
    <row r="113" spans="1:6" ht="18" customHeight="1">
      <c r="A113" s="537" t="s">
        <v>58</v>
      </c>
      <c r="B113" s="526" t="s">
        <v>251</v>
      </c>
      <c r="C113" s="60"/>
      <c r="D113" s="48"/>
      <c r="E113" s="60"/>
      <c r="F113" s="111"/>
    </row>
    <row r="114" spans="1:6" ht="18" customHeight="1">
      <c r="A114" s="537" t="s">
        <v>59</v>
      </c>
      <c r="B114" s="527" t="s">
        <v>252</v>
      </c>
      <c r="C114" s="60">
        <v>0</v>
      </c>
      <c r="D114" s="48">
        <v>0</v>
      </c>
      <c r="E114" s="48">
        <v>0</v>
      </c>
      <c r="F114" s="111"/>
    </row>
    <row r="115" spans="1:6" ht="18" customHeight="1">
      <c r="A115" s="537" t="s">
        <v>65</v>
      </c>
      <c r="B115" s="528" t="s">
        <v>253</v>
      </c>
      <c r="C115" s="60"/>
      <c r="D115" s="48"/>
      <c r="E115" s="60"/>
      <c r="F115" s="111"/>
    </row>
    <row r="116" spans="1:6" ht="18" customHeight="1">
      <c r="A116" s="537" t="s">
        <v>67</v>
      </c>
      <c r="B116" s="529" t="s">
        <v>254</v>
      </c>
      <c r="C116" s="60"/>
      <c r="D116" s="48"/>
      <c r="E116" s="60"/>
      <c r="F116" s="111"/>
    </row>
    <row r="117" spans="1:6" ht="18" customHeight="1">
      <c r="A117" s="537" t="s">
        <v>97</v>
      </c>
      <c r="B117" s="522" t="s">
        <v>240</v>
      </c>
      <c r="C117" s="60"/>
      <c r="D117" s="48"/>
      <c r="E117" s="60"/>
      <c r="F117" s="111"/>
    </row>
    <row r="118" spans="1:6" ht="18" customHeight="1">
      <c r="A118" s="537" t="s">
        <v>98</v>
      </c>
      <c r="B118" s="522" t="s">
        <v>255</v>
      </c>
      <c r="C118" s="60"/>
      <c r="D118" s="48"/>
      <c r="E118" s="60"/>
      <c r="F118" s="111"/>
    </row>
    <row r="119" spans="1:6" ht="18" customHeight="1">
      <c r="A119" s="537" t="s">
        <v>256</v>
      </c>
      <c r="B119" s="522" t="s">
        <v>257</v>
      </c>
      <c r="C119" s="60"/>
      <c r="D119" s="48"/>
      <c r="E119" s="60"/>
      <c r="F119" s="111"/>
    </row>
    <row r="120" spans="1:6" ht="18" customHeight="1">
      <c r="A120" s="537" t="s">
        <v>258</v>
      </c>
      <c r="B120" s="522" t="s">
        <v>243</v>
      </c>
      <c r="C120" s="60"/>
      <c r="D120" s="48"/>
      <c r="E120" s="60"/>
      <c r="F120" s="111"/>
    </row>
    <row r="121" spans="1:6" ht="18" customHeight="1">
      <c r="A121" s="537" t="s">
        <v>259</v>
      </c>
      <c r="B121" s="522" t="s">
        <v>260</v>
      </c>
      <c r="C121" s="60"/>
      <c r="D121" s="48"/>
      <c r="E121" s="60"/>
      <c r="F121" s="111"/>
    </row>
    <row r="122" spans="1:6" ht="18" customHeight="1" thickBot="1">
      <c r="A122" s="549" t="s">
        <v>261</v>
      </c>
      <c r="B122" s="522" t="s">
        <v>262</v>
      </c>
      <c r="C122" s="61">
        <v>0</v>
      </c>
      <c r="D122" s="49">
        <v>0</v>
      </c>
      <c r="E122" s="61">
        <v>0</v>
      </c>
      <c r="F122" s="112"/>
    </row>
    <row r="123" spans="1:6" ht="18" customHeight="1" thickBot="1">
      <c r="A123" s="536" t="s">
        <v>3</v>
      </c>
      <c r="B123" s="530" t="s">
        <v>263</v>
      </c>
      <c r="C123" s="36"/>
      <c r="D123" s="46"/>
      <c r="E123" s="58"/>
      <c r="F123" s="109"/>
    </row>
    <row r="124" spans="1:6" ht="18" customHeight="1">
      <c r="A124" s="537" t="s">
        <v>39</v>
      </c>
      <c r="B124" s="531" t="s">
        <v>33</v>
      </c>
      <c r="C124" s="37"/>
      <c r="D124" s="47"/>
      <c r="E124" s="59"/>
      <c r="F124" s="110"/>
    </row>
    <row r="125" spans="1:6" ht="18" customHeight="1" thickBot="1">
      <c r="A125" s="539" t="s">
        <v>138</v>
      </c>
      <c r="B125" s="526" t="s">
        <v>34</v>
      </c>
      <c r="C125" s="39"/>
      <c r="D125" s="49"/>
      <c r="E125" s="61"/>
      <c r="F125" s="112"/>
    </row>
    <row r="126" spans="1:6" ht="18" customHeight="1" thickBot="1">
      <c r="A126" s="536" t="s">
        <v>4</v>
      </c>
      <c r="B126" s="530" t="s">
        <v>264</v>
      </c>
      <c r="C126" s="36">
        <f>SUM(C93,C109,C123)</f>
        <v>0</v>
      </c>
      <c r="D126" s="36">
        <f>SUM(D93,D109,D123)</f>
        <v>0</v>
      </c>
      <c r="E126" s="36">
        <f>SUM(E93,E109,E123)</f>
        <v>0</v>
      </c>
      <c r="F126" s="156"/>
    </row>
    <row r="127" spans="1:6" ht="18" customHeight="1" thickBot="1">
      <c r="A127" s="536" t="s">
        <v>5</v>
      </c>
      <c r="B127" s="530" t="s">
        <v>265</v>
      </c>
      <c r="C127" s="36"/>
      <c r="D127" s="46"/>
      <c r="E127" s="58"/>
      <c r="F127" s="109"/>
    </row>
    <row r="128" spans="1:6" ht="18" customHeight="1">
      <c r="A128" s="537" t="s">
        <v>42</v>
      </c>
      <c r="B128" s="531" t="s">
        <v>266</v>
      </c>
      <c r="C128" s="60"/>
      <c r="D128" s="48"/>
      <c r="E128" s="60"/>
      <c r="F128" s="110"/>
    </row>
    <row r="129" spans="1:6" ht="18" customHeight="1">
      <c r="A129" s="537" t="s">
        <v>43</v>
      </c>
      <c r="B129" s="531" t="s">
        <v>267</v>
      </c>
      <c r="C129" s="60"/>
      <c r="D129" s="48"/>
      <c r="E129" s="60"/>
      <c r="F129" s="111"/>
    </row>
    <row r="130" spans="1:6" ht="18" customHeight="1" thickBot="1">
      <c r="A130" s="549" t="s">
        <v>44</v>
      </c>
      <c r="B130" s="532" t="s">
        <v>268</v>
      </c>
      <c r="C130" s="60"/>
      <c r="D130" s="48"/>
      <c r="E130" s="60"/>
      <c r="F130" s="112"/>
    </row>
    <row r="131" spans="1:6" ht="18" customHeight="1" thickBot="1">
      <c r="A131" s="536" t="s">
        <v>6</v>
      </c>
      <c r="B131" s="530" t="s">
        <v>269</v>
      </c>
      <c r="C131" s="36"/>
      <c r="D131" s="46"/>
      <c r="E131" s="58"/>
      <c r="F131" s="109"/>
    </row>
    <row r="132" spans="1:6" ht="18" customHeight="1">
      <c r="A132" s="537" t="s">
        <v>45</v>
      </c>
      <c r="B132" s="531" t="s">
        <v>270</v>
      </c>
      <c r="C132" s="60"/>
      <c r="D132" s="48"/>
      <c r="E132" s="60"/>
      <c r="F132" s="110"/>
    </row>
    <row r="133" spans="1:6" ht="18" customHeight="1">
      <c r="A133" s="537" t="s">
        <v>46</v>
      </c>
      <c r="B133" s="531" t="s">
        <v>271</v>
      </c>
      <c r="C133" s="60"/>
      <c r="D133" s="48"/>
      <c r="E133" s="60"/>
      <c r="F133" s="111"/>
    </row>
    <row r="134" spans="1:6" ht="18" customHeight="1">
      <c r="A134" s="537" t="s">
        <v>172</v>
      </c>
      <c r="B134" s="531" t="s">
        <v>272</v>
      </c>
      <c r="C134" s="60"/>
      <c r="D134" s="48"/>
      <c r="E134" s="60"/>
      <c r="F134" s="111"/>
    </row>
    <row r="135" spans="1:6" ht="18" customHeight="1" thickBot="1">
      <c r="A135" s="549" t="s">
        <v>174</v>
      </c>
      <c r="B135" s="532" t="s">
        <v>273</v>
      </c>
      <c r="C135" s="60"/>
      <c r="D135" s="48"/>
      <c r="E135" s="60"/>
      <c r="F135" s="112"/>
    </row>
    <row r="136" spans="1:6" ht="18" customHeight="1" thickBot="1">
      <c r="A136" s="536" t="s">
        <v>7</v>
      </c>
      <c r="B136" s="530" t="s">
        <v>274</v>
      </c>
      <c r="C136" s="40"/>
      <c r="D136" s="50"/>
      <c r="E136" s="62"/>
      <c r="F136" s="109"/>
    </row>
    <row r="137" spans="1:6" ht="18" customHeight="1">
      <c r="A137" s="537" t="s">
        <v>47</v>
      </c>
      <c r="B137" s="531" t="s">
        <v>275</v>
      </c>
      <c r="C137" s="60"/>
      <c r="D137" s="48"/>
      <c r="E137" s="60"/>
      <c r="F137" s="110"/>
    </row>
    <row r="138" spans="1:6" ht="18" customHeight="1">
      <c r="A138" s="537" t="s">
        <v>48</v>
      </c>
      <c r="B138" s="531" t="s">
        <v>276</v>
      </c>
      <c r="C138" s="60"/>
      <c r="D138" s="48"/>
      <c r="E138" s="60"/>
      <c r="F138" s="111"/>
    </row>
    <row r="139" spans="1:6" ht="18" customHeight="1">
      <c r="A139" s="537" t="s">
        <v>87</v>
      </c>
      <c r="B139" s="531" t="s">
        <v>277</v>
      </c>
      <c r="C139" s="60"/>
      <c r="D139" s="48"/>
      <c r="E139" s="60"/>
      <c r="F139" s="111"/>
    </row>
    <row r="140" spans="1:6" ht="18" customHeight="1" thickBot="1">
      <c r="A140" s="549" t="s">
        <v>182</v>
      </c>
      <c r="B140" s="532" t="s">
        <v>278</v>
      </c>
      <c r="C140" s="60"/>
      <c r="D140" s="48"/>
      <c r="E140" s="60"/>
      <c r="F140" s="112"/>
    </row>
    <row r="141" spans="1:6" ht="18" customHeight="1" thickBot="1">
      <c r="A141" s="536" t="s">
        <v>8</v>
      </c>
      <c r="B141" s="530" t="s">
        <v>279</v>
      </c>
      <c r="C141" s="96"/>
      <c r="D141" s="107"/>
      <c r="E141" s="102"/>
      <c r="F141" s="109"/>
    </row>
    <row r="142" spans="1:6" ht="18" customHeight="1">
      <c r="A142" s="537" t="s">
        <v>88</v>
      </c>
      <c r="B142" s="531" t="s">
        <v>280</v>
      </c>
      <c r="C142" s="60"/>
      <c r="D142" s="48"/>
      <c r="E142" s="60"/>
      <c r="F142" s="110"/>
    </row>
    <row r="143" spans="1:6" ht="18" customHeight="1">
      <c r="A143" s="537" t="s">
        <v>89</v>
      </c>
      <c r="B143" s="531" t="s">
        <v>281</v>
      </c>
      <c r="C143" s="60"/>
      <c r="D143" s="48"/>
      <c r="E143" s="60"/>
      <c r="F143" s="111"/>
    </row>
    <row r="144" spans="1:6" ht="18" customHeight="1">
      <c r="A144" s="537" t="s">
        <v>187</v>
      </c>
      <c r="B144" s="531" t="s">
        <v>282</v>
      </c>
      <c r="C144" s="60"/>
      <c r="D144" s="48"/>
      <c r="E144" s="60"/>
      <c r="F144" s="111"/>
    </row>
    <row r="145" spans="1:6" ht="18" customHeight="1" thickBot="1">
      <c r="A145" s="537" t="s">
        <v>189</v>
      </c>
      <c r="B145" s="531" t="s">
        <v>283</v>
      </c>
      <c r="C145" s="60"/>
      <c r="D145" s="48"/>
      <c r="E145" s="60"/>
      <c r="F145" s="112"/>
    </row>
    <row r="146" spans="1:6" ht="18" customHeight="1" thickBot="1">
      <c r="A146" s="536" t="s">
        <v>9</v>
      </c>
      <c r="B146" s="530" t="s">
        <v>284</v>
      </c>
      <c r="C146" s="97">
        <f>SUM(C127,C131,C136+C141,)</f>
        <v>0</v>
      </c>
      <c r="D146" s="97">
        <f>SUM(D127,D131,D136+D141,)</f>
        <v>0</v>
      </c>
      <c r="E146" s="103"/>
      <c r="F146" s="109"/>
    </row>
    <row r="147" spans="1:6" ht="18" customHeight="1" thickBot="1">
      <c r="A147" s="551" t="s">
        <v>10</v>
      </c>
      <c r="B147" s="533" t="s">
        <v>285</v>
      </c>
      <c r="C147" s="97">
        <f>SUM(C126,C146)</f>
        <v>0</v>
      </c>
      <c r="D147" s="97">
        <f>SUM(D126,D146)</f>
        <v>0</v>
      </c>
      <c r="E147" s="97">
        <f>SUM(E126,E146)</f>
        <v>0</v>
      </c>
      <c r="F147" s="156"/>
    </row>
    <row r="148" spans="1:2" ht="18" customHeight="1">
      <c r="A148" s="534"/>
      <c r="B148" s="534"/>
    </row>
    <row r="149" spans="1:5" ht="18" customHeight="1">
      <c r="A149" s="466"/>
      <c r="B149" s="466"/>
      <c r="C149" s="5"/>
      <c r="D149" s="5"/>
      <c r="E149" s="5"/>
    </row>
    <row r="150" spans="1:6" ht="18" customHeight="1" thickBot="1">
      <c r="A150" s="687" t="s">
        <v>71</v>
      </c>
      <c r="B150" s="687"/>
      <c r="C150" s="691" t="s">
        <v>117</v>
      </c>
      <c r="D150" s="691"/>
      <c r="E150" s="691"/>
      <c r="F150" s="691"/>
    </row>
    <row r="151" spans="1:6" ht="18" customHeight="1" thickBot="1">
      <c r="A151" s="536">
        <v>1</v>
      </c>
      <c r="B151" s="525" t="s">
        <v>286</v>
      </c>
      <c r="C151" s="36">
        <f>+C61-C126</f>
        <v>0</v>
      </c>
      <c r="D151" s="46">
        <f>+D61-D126</f>
        <v>0</v>
      </c>
      <c r="E151" s="46">
        <f>+E61-E126</f>
        <v>0</v>
      </c>
      <c r="F151" s="151"/>
    </row>
    <row r="152" spans="1:6" ht="18" customHeight="1" thickBot="1">
      <c r="A152" s="536" t="s">
        <v>2</v>
      </c>
      <c r="B152" s="525" t="s">
        <v>287</v>
      </c>
      <c r="C152" s="36">
        <f>+C84-C146</f>
        <v>0</v>
      </c>
      <c r="D152" s="46">
        <f>+D84-D146</f>
        <v>0</v>
      </c>
      <c r="E152" s="46">
        <f>+E84-E146</f>
        <v>0</v>
      </c>
      <c r="F152" s="151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150:B150"/>
    <mergeCell ref="C150:F150"/>
    <mergeCell ref="B90:B91"/>
    <mergeCell ref="A90:A91"/>
    <mergeCell ref="A89:B89"/>
    <mergeCell ref="C89:F89"/>
    <mergeCell ref="C90:E90"/>
    <mergeCell ref="F90:F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Mórágyi Óvoda és Egységes Óvoda-Bölcsöde
2015. ÉVI KÖLTSÉGVETÉSÉNEK ÖNKÉNT VÁLLALT FELADATAINAK MÉRLEGE&amp;R&amp;"Times New Roman CE,Félkövér dőlt"&amp;11 1.3.2 számú melléklet </oddHeader>
  </headerFooter>
  <rowBreaks count="1" manualBreakCount="1">
    <brk id="86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zoomScale="120" zoomScaleNormal="120" zoomScaleSheetLayoutView="130" zoomScalePageLayoutView="0" workbookViewId="0" topLeftCell="A52">
      <selection activeCell="B94" sqref="B94"/>
    </sheetView>
  </sheetViews>
  <sheetFormatPr defaultColWidth="9.375" defaultRowHeight="12.75"/>
  <cols>
    <col min="1" max="1" width="9.50390625" style="31" customWidth="1"/>
    <col min="2" max="2" width="91.625" style="31" customWidth="1"/>
    <col min="3" max="5" width="15.375" style="34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345</v>
      </c>
      <c r="B1" s="647"/>
      <c r="C1" s="647"/>
      <c r="D1" s="647"/>
      <c r="E1" s="647"/>
      <c r="F1" s="647"/>
    </row>
    <row r="2" spans="1:6" ht="15.75" customHeight="1" thickBot="1">
      <c r="A2" s="658" t="s">
        <v>350</v>
      </c>
      <c r="B2" s="658"/>
      <c r="C2" s="659" t="s">
        <v>117</v>
      </c>
      <c r="D2" s="659"/>
      <c r="E2" s="659"/>
      <c r="F2" s="659"/>
    </row>
    <row r="3" spans="1:6" ht="24" customHeight="1">
      <c r="A3" s="680" t="s">
        <v>38</v>
      </c>
      <c r="B3" s="678" t="s">
        <v>0</v>
      </c>
      <c r="C3" s="648" t="s">
        <v>690</v>
      </c>
      <c r="D3" s="649"/>
      <c r="E3" s="650"/>
      <c r="F3" s="651" t="s">
        <v>114</v>
      </c>
    </row>
    <row r="4" spans="1:6" ht="24" customHeight="1" thickBot="1">
      <c r="A4" s="681"/>
      <c r="B4" s="679"/>
      <c r="C4" s="145" t="s">
        <v>112</v>
      </c>
      <c r="D4" s="146" t="s">
        <v>113</v>
      </c>
      <c r="E4" s="147" t="s">
        <v>351</v>
      </c>
      <c r="F4" s="652"/>
    </row>
    <row r="5" spans="1:6" ht="21" customHeight="1" thickBot="1">
      <c r="A5" s="27">
        <v>1</v>
      </c>
      <c r="B5" s="28">
        <v>2</v>
      </c>
      <c r="C5" s="35">
        <v>3</v>
      </c>
      <c r="D5" s="4">
        <v>4</v>
      </c>
      <c r="E5" s="57">
        <v>5</v>
      </c>
      <c r="F5" s="33">
        <v>6</v>
      </c>
    </row>
    <row r="6" spans="1:6" s="6" customFormat="1" ht="18" customHeight="1" thickBot="1">
      <c r="A6" s="536" t="s">
        <v>1</v>
      </c>
      <c r="B6" s="507" t="s">
        <v>121</v>
      </c>
      <c r="C6" s="36"/>
      <c r="D6" s="46"/>
      <c r="E6" s="58"/>
      <c r="F6" s="91"/>
    </row>
    <row r="7" spans="1:6" s="1" customFormat="1" ht="18" customHeight="1">
      <c r="A7" s="537" t="s">
        <v>49</v>
      </c>
      <c r="B7" s="508" t="s">
        <v>122</v>
      </c>
      <c r="C7" s="37"/>
      <c r="D7" s="47"/>
      <c r="E7" s="59"/>
      <c r="F7" s="75"/>
    </row>
    <row r="8" spans="1:6" s="1" customFormat="1" ht="18" customHeight="1">
      <c r="A8" s="538" t="s">
        <v>50</v>
      </c>
      <c r="B8" s="509" t="s">
        <v>123</v>
      </c>
      <c r="C8" s="38"/>
      <c r="D8" s="48"/>
      <c r="E8" s="60"/>
      <c r="F8" s="75"/>
    </row>
    <row r="9" spans="1:6" s="1" customFormat="1" ht="18" customHeight="1">
      <c r="A9" s="538" t="s">
        <v>51</v>
      </c>
      <c r="B9" s="509" t="s">
        <v>124</v>
      </c>
      <c r="C9" s="38"/>
      <c r="D9" s="48"/>
      <c r="E9" s="60"/>
      <c r="F9" s="75"/>
    </row>
    <row r="10" spans="1:6" s="1" customFormat="1" ht="18" customHeight="1">
      <c r="A10" s="538" t="s">
        <v>52</v>
      </c>
      <c r="B10" s="509" t="s">
        <v>125</v>
      </c>
      <c r="C10" s="38"/>
      <c r="D10" s="48"/>
      <c r="E10" s="60"/>
      <c r="F10" s="75"/>
    </row>
    <row r="11" spans="1:6" s="1" customFormat="1" ht="18" customHeight="1">
      <c r="A11" s="538" t="s">
        <v>126</v>
      </c>
      <c r="B11" s="509" t="s">
        <v>127</v>
      </c>
      <c r="C11" s="38"/>
      <c r="D11" s="48"/>
      <c r="E11" s="60"/>
      <c r="F11" s="69"/>
    </row>
    <row r="12" spans="1:6" s="1" customFormat="1" ht="18" customHeight="1" thickBot="1">
      <c r="A12" s="539" t="s">
        <v>53</v>
      </c>
      <c r="B12" s="510" t="s">
        <v>128</v>
      </c>
      <c r="C12" s="38"/>
      <c r="D12" s="48"/>
      <c r="E12" s="60"/>
      <c r="F12" s="76"/>
    </row>
    <row r="13" spans="1:6" s="1" customFormat="1" ht="18" customHeight="1" thickBot="1">
      <c r="A13" s="536" t="s">
        <v>2</v>
      </c>
      <c r="B13" s="511" t="s">
        <v>129</v>
      </c>
      <c r="C13" s="36"/>
      <c r="D13" s="46"/>
      <c r="E13" s="58"/>
      <c r="F13" s="78"/>
    </row>
    <row r="14" spans="1:6" s="1" customFormat="1" ht="18" customHeight="1">
      <c r="A14" s="537" t="s">
        <v>55</v>
      </c>
      <c r="B14" s="508" t="s">
        <v>130</v>
      </c>
      <c r="C14" s="37"/>
      <c r="D14" s="47"/>
      <c r="E14" s="59"/>
      <c r="F14" s="77"/>
    </row>
    <row r="15" spans="1:6" s="1" customFormat="1" ht="18" customHeight="1">
      <c r="A15" s="538" t="s">
        <v>56</v>
      </c>
      <c r="B15" s="509" t="s">
        <v>131</v>
      </c>
      <c r="C15" s="38"/>
      <c r="D15" s="48"/>
      <c r="E15" s="60"/>
      <c r="F15" s="69"/>
    </row>
    <row r="16" spans="1:6" s="1" customFormat="1" ht="18" customHeight="1">
      <c r="A16" s="538" t="s">
        <v>57</v>
      </c>
      <c r="B16" s="509" t="s">
        <v>132</v>
      </c>
      <c r="C16" s="38"/>
      <c r="D16" s="48"/>
      <c r="E16" s="60"/>
      <c r="F16" s="69"/>
    </row>
    <row r="17" spans="1:6" s="1" customFormat="1" ht="18" customHeight="1">
      <c r="A17" s="538" t="s">
        <v>58</v>
      </c>
      <c r="B17" s="509" t="s">
        <v>133</v>
      </c>
      <c r="C17" s="38"/>
      <c r="D17" s="48"/>
      <c r="E17" s="60"/>
      <c r="F17" s="70"/>
    </row>
    <row r="18" spans="1:6" s="1" customFormat="1" ht="18" customHeight="1">
      <c r="A18" s="538" t="s">
        <v>59</v>
      </c>
      <c r="B18" s="509" t="s">
        <v>134</v>
      </c>
      <c r="C18" s="38"/>
      <c r="D18" s="48"/>
      <c r="E18" s="60"/>
      <c r="F18" s="69"/>
    </row>
    <row r="19" spans="1:6" s="1" customFormat="1" ht="18" customHeight="1" thickBot="1">
      <c r="A19" s="539" t="s">
        <v>65</v>
      </c>
      <c r="B19" s="510" t="s">
        <v>135</v>
      </c>
      <c r="C19" s="39"/>
      <c r="D19" s="49"/>
      <c r="E19" s="61"/>
      <c r="F19" s="76"/>
    </row>
    <row r="20" spans="1:6" s="1" customFormat="1" ht="18" customHeight="1" thickBot="1">
      <c r="A20" s="536" t="s">
        <v>3</v>
      </c>
      <c r="B20" s="507" t="s">
        <v>136</v>
      </c>
      <c r="C20" s="36"/>
      <c r="D20" s="46"/>
      <c r="E20" s="58"/>
      <c r="F20" s="92"/>
    </row>
    <row r="21" spans="1:6" s="1" customFormat="1" ht="18" customHeight="1">
      <c r="A21" s="537" t="s">
        <v>39</v>
      </c>
      <c r="B21" s="508" t="s">
        <v>137</v>
      </c>
      <c r="C21" s="37"/>
      <c r="D21" s="47"/>
      <c r="E21" s="59"/>
      <c r="F21" s="77"/>
    </row>
    <row r="22" spans="1:6" s="1" customFormat="1" ht="18" customHeight="1">
      <c r="A22" s="538" t="s">
        <v>138</v>
      </c>
      <c r="B22" s="509" t="s">
        <v>139</v>
      </c>
      <c r="C22" s="38"/>
      <c r="D22" s="48"/>
      <c r="E22" s="60"/>
      <c r="F22" s="69"/>
    </row>
    <row r="23" spans="1:6" s="1" customFormat="1" ht="18" customHeight="1">
      <c r="A23" s="538" t="s">
        <v>140</v>
      </c>
      <c r="B23" s="509" t="s">
        <v>141</v>
      </c>
      <c r="C23" s="38"/>
      <c r="D23" s="48"/>
      <c r="E23" s="60"/>
      <c r="F23" s="68"/>
    </row>
    <row r="24" spans="1:6" s="1" customFormat="1" ht="18" customHeight="1">
      <c r="A24" s="538" t="s">
        <v>142</v>
      </c>
      <c r="B24" s="509" t="s">
        <v>143</v>
      </c>
      <c r="C24" s="38"/>
      <c r="D24" s="48"/>
      <c r="E24" s="60"/>
      <c r="F24" s="70"/>
    </row>
    <row r="25" spans="1:6" s="1" customFormat="1" ht="18" customHeight="1">
      <c r="A25" s="538" t="s">
        <v>78</v>
      </c>
      <c r="B25" s="509" t="s">
        <v>144</v>
      </c>
      <c r="C25" s="38"/>
      <c r="D25" s="48"/>
      <c r="E25" s="60"/>
      <c r="F25" s="69"/>
    </row>
    <row r="26" spans="1:6" s="1" customFormat="1" ht="18" customHeight="1" thickBot="1">
      <c r="A26" s="539" t="s">
        <v>79</v>
      </c>
      <c r="B26" s="510" t="s">
        <v>145</v>
      </c>
      <c r="C26" s="39"/>
      <c r="D26" s="49"/>
      <c r="E26" s="61"/>
      <c r="F26" s="76"/>
    </row>
    <row r="27" spans="1:6" s="1" customFormat="1" ht="18" customHeight="1" thickBot="1">
      <c r="A27" s="536" t="s">
        <v>80</v>
      </c>
      <c r="B27" s="507" t="s">
        <v>146</v>
      </c>
      <c r="C27" s="40"/>
      <c r="D27" s="50"/>
      <c r="E27" s="62"/>
      <c r="F27" s="92"/>
    </row>
    <row r="28" spans="1:6" s="1" customFormat="1" ht="18" customHeight="1">
      <c r="A28" s="537" t="s">
        <v>40</v>
      </c>
      <c r="B28" s="508" t="s">
        <v>147</v>
      </c>
      <c r="C28" s="41"/>
      <c r="D28" s="51"/>
      <c r="E28" s="63"/>
      <c r="F28" s="77"/>
    </row>
    <row r="29" spans="1:6" s="1" customFormat="1" ht="18" customHeight="1">
      <c r="A29" s="538" t="s">
        <v>148</v>
      </c>
      <c r="B29" s="509" t="s">
        <v>149</v>
      </c>
      <c r="C29" s="38"/>
      <c r="D29" s="48"/>
      <c r="E29" s="60"/>
      <c r="F29" s="69"/>
    </row>
    <row r="30" spans="1:6" s="1" customFormat="1" ht="18" customHeight="1">
      <c r="A30" s="538" t="s">
        <v>150</v>
      </c>
      <c r="B30" s="509" t="s">
        <v>151</v>
      </c>
      <c r="C30" s="38"/>
      <c r="D30" s="48"/>
      <c r="E30" s="60"/>
      <c r="F30" s="69"/>
    </row>
    <row r="31" spans="1:6" s="1" customFormat="1" ht="18" customHeight="1">
      <c r="A31" s="538" t="s">
        <v>41</v>
      </c>
      <c r="B31" s="509" t="s">
        <v>104</v>
      </c>
      <c r="C31" s="38"/>
      <c r="D31" s="48"/>
      <c r="E31" s="60"/>
      <c r="F31" s="69"/>
    </row>
    <row r="32" spans="1:6" s="1" customFormat="1" ht="18" customHeight="1">
      <c r="A32" s="538" t="s">
        <v>152</v>
      </c>
      <c r="B32" s="509" t="s">
        <v>153</v>
      </c>
      <c r="C32" s="38"/>
      <c r="D32" s="48"/>
      <c r="E32" s="60"/>
      <c r="F32" s="69"/>
    </row>
    <row r="33" spans="1:6" s="1" customFormat="1" ht="18" customHeight="1" thickBot="1">
      <c r="A33" s="539" t="s">
        <v>154</v>
      </c>
      <c r="B33" s="510" t="s">
        <v>155</v>
      </c>
      <c r="C33" s="39"/>
      <c r="D33" s="49"/>
      <c r="E33" s="61"/>
      <c r="F33" s="69"/>
    </row>
    <row r="34" spans="1:6" s="1" customFormat="1" ht="18" customHeight="1" thickBot="1">
      <c r="A34" s="536" t="s">
        <v>5</v>
      </c>
      <c r="B34" s="507" t="s">
        <v>156</v>
      </c>
      <c r="C34" s="36"/>
      <c r="D34" s="46"/>
      <c r="E34" s="58"/>
      <c r="F34" s="7"/>
    </row>
    <row r="35" spans="1:6" s="1" customFormat="1" ht="18" customHeight="1">
      <c r="A35" s="537" t="s">
        <v>42</v>
      </c>
      <c r="B35" s="508" t="s">
        <v>157</v>
      </c>
      <c r="C35" s="37"/>
      <c r="D35" s="47"/>
      <c r="E35" s="59"/>
      <c r="F35" s="80"/>
    </row>
    <row r="36" spans="1:6" s="1" customFormat="1" ht="18" customHeight="1">
      <c r="A36" s="538" t="s">
        <v>43</v>
      </c>
      <c r="B36" s="509" t="s">
        <v>158</v>
      </c>
      <c r="C36" s="38"/>
      <c r="D36" s="48"/>
      <c r="E36" s="60"/>
      <c r="F36" s="71"/>
    </row>
    <row r="37" spans="1:6" s="1" customFormat="1" ht="18" customHeight="1">
      <c r="A37" s="538" t="s">
        <v>44</v>
      </c>
      <c r="B37" s="509" t="s">
        <v>159</v>
      </c>
      <c r="C37" s="38"/>
      <c r="D37" s="48"/>
      <c r="E37" s="60"/>
      <c r="F37" s="71"/>
    </row>
    <row r="38" spans="1:6" s="1" customFormat="1" ht="18" customHeight="1">
      <c r="A38" s="538" t="s">
        <v>82</v>
      </c>
      <c r="B38" s="509" t="s">
        <v>160</v>
      </c>
      <c r="C38" s="38"/>
      <c r="D38" s="48"/>
      <c r="E38" s="60"/>
      <c r="F38" s="71"/>
    </row>
    <row r="39" spans="1:6" s="1" customFormat="1" ht="18" customHeight="1">
      <c r="A39" s="538" t="s">
        <v>83</v>
      </c>
      <c r="B39" s="509" t="s">
        <v>161</v>
      </c>
      <c r="C39" s="38"/>
      <c r="D39" s="48"/>
      <c r="E39" s="60"/>
      <c r="F39" s="71"/>
    </row>
    <row r="40" spans="1:6" s="1" customFormat="1" ht="18" customHeight="1">
      <c r="A40" s="538" t="s">
        <v>84</v>
      </c>
      <c r="B40" s="509" t="s">
        <v>162</v>
      </c>
      <c r="C40" s="38"/>
      <c r="D40" s="48"/>
      <c r="E40" s="60"/>
      <c r="F40" s="71"/>
    </row>
    <row r="41" spans="1:6" s="1" customFormat="1" ht="18" customHeight="1">
      <c r="A41" s="538" t="s">
        <v>85</v>
      </c>
      <c r="B41" s="509" t="s">
        <v>163</v>
      </c>
      <c r="C41" s="38"/>
      <c r="D41" s="48"/>
      <c r="E41" s="60"/>
      <c r="F41" s="72"/>
    </row>
    <row r="42" spans="1:6" s="1" customFormat="1" ht="18" customHeight="1">
      <c r="A42" s="538" t="s">
        <v>164</v>
      </c>
      <c r="B42" s="509" t="s">
        <v>165</v>
      </c>
      <c r="C42" s="38"/>
      <c r="D42" s="48"/>
      <c r="E42" s="60"/>
      <c r="F42" s="71"/>
    </row>
    <row r="43" spans="1:6" s="1" customFormat="1" ht="18" customHeight="1">
      <c r="A43" s="538" t="s">
        <v>115</v>
      </c>
      <c r="B43" s="509" t="s">
        <v>166</v>
      </c>
      <c r="C43" s="42"/>
      <c r="D43" s="52"/>
      <c r="E43" s="64"/>
      <c r="F43" s="71"/>
    </row>
    <row r="44" spans="1:6" s="1" customFormat="1" ht="18" customHeight="1" thickBot="1">
      <c r="A44" s="539" t="s">
        <v>167</v>
      </c>
      <c r="B44" s="510" t="s">
        <v>168</v>
      </c>
      <c r="C44" s="43"/>
      <c r="D44" s="53"/>
      <c r="E44" s="65"/>
      <c r="F44" s="79"/>
    </row>
    <row r="45" spans="1:6" s="1" customFormat="1" ht="18" customHeight="1" thickBot="1">
      <c r="A45" s="536" t="s">
        <v>6</v>
      </c>
      <c r="B45" s="507" t="s">
        <v>169</v>
      </c>
      <c r="C45" s="36"/>
      <c r="D45" s="46"/>
      <c r="E45" s="58"/>
      <c r="F45" s="92"/>
    </row>
    <row r="46" spans="1:6" s="1" customFormat="1" ht="18" customHeight="1">
      <c r="A46" s="537" t="s">
        <v>45</v>
      </c>
      <c r="B46" s="508" t="s">
        <v>170</v>
      </c>
      <c r="C46" s="44"/>
      <c r="D46" s="54"/>
      <c r="E46" s="66"/>
      <c r="F46" s="81"/>
    </row>
    <row r="47" spans="1:6" s="1" customFormat="1" ht="18" customHeight="1">
      <c r="A47" s="538" t="s">
        <v>46</v>
      </c>
      <c r="B47" s="509" t="s">
        <v>171</v>
      </c>
      <c r="C47" s="42"/>
      <c r="D47" s="52"/>
      <c r="E47" s="64"/>
      <c r="F47" s="70"/>
    </row>
    <row r="48" spans="1:6" s="1" customFormat="1" ht="18" customHeight="1">
      <c r="A48" s="538" t="s">
        <v>172</v>
      </c>
      <c r="B48" s="509" t="s">
        <v>173</v>
      </c>
      <c r="C48" s="42"/>
      <c r="D48" s="52"/>
      <c r="E48" s="64"/>
      <c r="F48" s="71"/>
    </row>
    <row r="49" spans="1:6" s="1" customFormat="1" ht="18" customHeight="1">
      <c r="A49" s="538" t="s">
        <v>174</v>
      </c>
      <c r="B49" s="509" t="s">
        <v>175</v>
      </c>
      <c r="C49" s="42"/>
      <c r="D49" s="52"/>
      <c r="E49" s="64"/>
      <c r="F49" s="69"/>
    </row>
    <row r="50" spans="1:6" s="1" customFormat="1" ht="18" customHeight="1" thickBot="1">
      <c r="A50" s="539" t="s">
        <v>176</v>
      </c>
      <c r="B50" s="510" t="s">
        <v>177</v>
      </c>
      <c r="C50" s="43"/>
      <c r="D50" s="53"/>
      <c r="E50" s="65"/>
      <c r="F50" s="76"/>
    </row>
    <row r="51" spans="1:6" s="1" customFormat="1" ht="18" customHeight="1" thickBot="1">
      <c r="A51" s="536" t="s">
        <v>86</v>
      </c>
      <c r="B51" s="507" t="s">
        <v>178</v>
      </c>
      <c r="C51" s="36"/>
      <c r="D51" s="46"/>
      <c r="E51" s="58"/>
      <c r="F51" s="7"/>
    </row>
    <row r="52" spans="1:6" s="1" customFormat="1" ht="18" customHeight="1">
      <c r="A52" s="537" t="s">
        <v>47</v>
      </c>
      <c r="B52" s="508" t="s">
        <v>179</v>
      </c>
      <c r="C52" s="37"/>
      <c r="D52" s="47"/>
      <c r="E52" s="59"/>
      <c r="F52" s="81"/>
    </row>
    <row r="53" spans="1:6" s="1" customFormat="1" ht="18" customHeight="1">
      <c r="A53" s="538" t="s">
        <v>48</v>
      </c>
      <c r="B53" s="509" t="s">
        <v>180</v>
      </c>
      <c r="C53" s="38"/>
      <c r="D53" s="48"/>
      <c r="E53" s="60"/>
      <c r="F53" s="71"/>
    </row>
    <row r="54" spans="1:8" s="1" customFormat="1" ht="18" customHeight="1">
      <c r="A54" s="538" t="s">
        <v>87</v>
      </c>
      <c r="B54" s="509" t="s">
        <v>181</v>
      </c>
      <c r="C54" s="38"/>
      <c r="D54" s="48"/>
      <c r="E54" s="60"/>
      <c r="F54" s="68"/>
      <c r="H54" s="8"/>
    </row>
    <row r="55" spans="1:6" s="1" customFormat="1" ht="18" customHeight="1" thickBot="1">
      <c r="A55" s="539" t="s">
        <v>182</v>
      </c>
      <c r="B55" s="510" t="s">
        <v>183</v>
      </c>
      <c r="C55" s="39"/>
      <c r="D55" s="49"/>
      <c r="E55" s="61"/>
      <c r="F55" s="83"/>
    </row>
    <row r="56" spans="1:6" s="1" customFormat="1" ht="18" customHeight="1" thickBot="1">
      <c r="A56" s="536" t="s">
        <v>8</v>
      </c>
      <c r="B56" s="511" t="s">
        <v>184</v>
      </c>
      <c r="C56" s="36"/>
      <c r="D56" s="46"/>
      <c r="E56" s="58"/>
      <c r="F56" s="84"/>
    </row>
    <row r="57" spans="1:6" s="1" customFormat="1" ht="18" customHeight="1">
      <c r="A57" s="537" t="s">
        <v>88</v>
      </c>
      <c r="B57" s="508" t="s">
        <v>185</v>
      </c>
      <c r="C57" s="42"/>
      <c r="D57" s="52"/>
      <c r="E57" s="64"/>
      <c r="F57" s="81"/>
    </row>
    <row r="58" spans="1:6" s="1" customFormat="1" ht="18" customHeight="1">
      <c r="A58" s="538" t="s">
        <v>89</v>
      </c>
      <c r="B58" s="509" t="s">
        <v>186</v>
      </c>
      <c r="C58" s="42"/>
      <c r="D58" s="52"/>
      <c r="E58" s="64"/>
      <c r="F58" s="71"/>
    </row>
    <row r="59" spans="1:6" s="1" customFormat="1" ht="18" customHeight="1">
      <c r="A59" s="538" t="s">
        <v>187</v>
      </c>
      <c r="B59" s="509" t="s">
        <v>188</v>
      </c>
      <c r="C59" s="42"/>
      <c r="D59" s="52"/>
      <c r="E59" s="64"/>
      <c r="F59" s="73"/>
    </row>
    <row r="60" spans="1:6" s="1" customFormat="1" ht="18" customHeight="1" thickBot="1">
      <c r="A60" s="539" t="s">
        <v>189</v>
      </c>
      <c r="B60" s="510" t="s">
        <v>190</v>
      </c>
      <c r="C60" s="42"/>
      <c r="D60" s="52"/>
      <c r="E60" s="64"/>
      <c r="F60" s="85"/>
    </row>
    <row r="61" spans="1:6" s="1" customFormat="1" ht="18" customHeight="1" thickBot="1">
      <c r="A61" s="536" t="s">
        <v>9</v>
      </c>
      <c r="B61" s="507" t="s">
        <v>191</v>
      </c>
      <c r="C61" s="40"/>
      <c r="D61" s="50"/>
      <c r="E61" s="62"/>
      <c r="F61" s="92"/>
    </row>
    <row r="62" spans="1:6" s="1" customFormat="1" ht="18" customHeight="1" thickBot="1">
      <c r="A62" s="540" t="s">
        <v>192</v>
      </c>
      <c r="B62" s="511" t="s">
        <v>193</v>
      </c>
      <c r="C62" s="36"/>
      <c r="D62" s="46"/>
      <c r="E62" s="58"/>
      <c r="F62" s="82"/>
    </row>
    <row r="63" spans="1:6" s="1" customFormat="1" ht="18" customHeight="1">
      <c r="A63" s="537" t="s">
        <v>194</v>
      </c>
      <c r="B63" s="508" t="s">
        <v>195</v>
      </c>
      <c r="C63" s="42"/>
      <c r="D63" s="52"/>
      <c r="E63" s="64"/>
      <c r="F63" s="81"/>
    </row>
    <row r="64" spans="1:6" s="1" customFormat="1" ht="18" customHeight="1">
      <c r="A64" s="538" t="s">
        <v>196</v>
      </c>
      <c r="B64" s="509" t="s">
        <v>197</v>
      </c>
      <c r="C64" s="42"/>
      <c r="D64" s="52"/>
      <c r="E64" s="64"/>
      <c r="F64" s="71"/>
    </row>
    <row r="65" spans="1:6" s="1" customFormat="1" ht="18" customHeight="1" thickBot="1">
      <c r="A65" s="539" t="s">
        <v>198</v>
      </c>
      <c r="B65" s="512" t="s">
        <v>199</v>
      </c>
      <c r="C65" s="42"/>
      <c r="D65" s="52"/>
      <c r="E65" s="64"/>
      <c r="F65" s="79"/>
    </row>
    <row r="66" spans="1:6" s="1" customFormat="1" ht="18" customHeight="1" thickBot="1">
      <c r="A66" s="540" t="s">
        <v>200</v>
      </c>
      <c r="B66" s="511" t="s">
        <v>201</v>
      </c>
      <c r="C66" s="36"/>
      <c r="D66" s="46"/>
      <c r="E66" s="58"/>
      <c r="F66" s="82"/>
    </row>
    <row r="67" spans="1:6" s="1" customFormat="1" ht="18" customHeight="1">
      <c r="A67" s="537" t="s">
        <v>202</v>
      </c>
      <c r="B67" s="508" t="s">
        <v>203</v>
      </c>
      <c r="C67" s="42"/>
      <c r="D67" s="52"/>
      <c r="E67" s="64"/>
      <c r="F67" s="86"/>
    </row>
    <row r="68" spans="1:6" s="1" customFormat="1" ht="18" customHeight="1">
      <c r="A68" s="538" t="s">
        <v>69</v>
      </c>
      <c r="B68" s="509" t="s">
        <v>204</v>
      </c>
      <c r="C68" s="42"/>
      <c r="D68" s="52"/>
      <c r="E68" s="64"/>
      <c r="F68" s="71"/>
    </row>
    <row r="69" spans="1:6" s="1" customFormat="1" ht="18" customHeight="1">
      <c r="A69" s="538" t="s">
        <v>205</v>
      </c>
      <c r="B69" s="509" t="s">
        <v>206</v>
      </c>
      <c r="C69" s="42"/>
      <c r="D69" s="52"/>
      <c r="E69" s="64"/>
      <c r="F69" s="71"/>
    </row>
    <row r="70" spans="1:6" s="1" customFormat="1" ht="18" customHeight="1" thickBot="1">
      <c r="A70" s="539" t="s">
        <v>207</v>
      </c>
      <c r="B70" s="510" t="s">
        <v>208</v>
      </c>
      <c r="C70" s="42"/>
      <c r="D70" s="52"/>
      <c r="E70" s="64"/>
      <c r="F70" s="79"/>
    </row>
    <row r="71" spans="1:6" s="1" customFormat="1" ht="18" customHeight="1" thickBot="1">
      <c r="A71" s="540" t="s">
        <v>209</v>
      </c>
      <c r="B71" s="511" t="s">
        <v>210</v>
      </c>
      <c r="C71" s="36"/>
      <c r="D71" s="46"/>
      <c r="E71" s="58"/>
      <c r="F71" s="82"/>
    </row>
    <row r="72" spans="1:6" s="1" customFormat="1" ht="18" customHeight="1">
      <c r="A72" s="537" t="s">
        <v>90</v>
      </c>
      <c r="B72" s="508" t="s">
        <v>211</v>
      </c>
      <c r="C72" s="42"/>
      <c r="D72" s="52"/>
      <c r="E72" s="64"/>
      <c r="F72" s="77"/>
    </row>
    <row r="73" spans="1:6" s="1" customFormat="1" ht="18" customHeight="1" thickBot="1">
      <c r="A73" s="539" t="s">
        <v>91</v>
      </c>
      <c r="B73" s="510" t="s">
        <v>212</v>
      </c>
      <c r="C73" s="42"/>
      <c r="D73" s="52"/>
      <c r="E73" s="64"/>
      <c r="F73" s="76"/>
    </row>
    <row r="74" spans="1:6" s="1" customFormat="1" ht="18" customHeight="1" thickBot="1">
      <c r="A74" s="540" t="s">
        <v>213</v>
      </c>
      <c r="B74" s="511" t="s">
        <v>214</v>
      </c>
      <c r="C74" s="36"/>
      <c r="D74" s="46"/>
      <c r="E74" s="58"/>
      <c r="F74" s="78"/>
    </row>
    <row r="75" spans="1:7" s="1" customFormat="1" ht="18" customHeight="1">
      <c r="A75" s="537" t="s">
        <v>215</v>
      </c>
      <c r="B75" s="508" t="s">
        <v>216</v>
      </c>
      <c r="C75" s="42"/>
      <c r="D75" s="52"/>
      <c r="E75" s="64"/>
      <c r="F75" s="87"/>
      <c r="G75" s="56"/>
    </row>
    <row r="76" spans="1:6" ht="18" customHeight="1">
      <c r="A76" s="538" t="s">
        <v>217</v>
      </c>
      <c r="B76" s="509" t="s">
        <v>218</v>
      </c>
      <c r="C76" s="42"/>
      <c r="D76" s="52"/>
      <c r="E76" s="64"/>
      <c r="F76" s="74"/>
    </row>
    <row r="77" spans="1:6" ht="18" customHeight="1" thickBot="1">
      <c r="A77" s="539" t="s">
        <v>219</v>
      </c>
      <c r="B77" s="510" t="s">
        <v>220</v>
      </c>
      <c r="C77" s="42"/>
      <c r="D77" s="52"/>
      <c r="E77" s="64"/>
      <c r="F77" s="88"/>
    </row>
    <row r="78" spans="1:6" ht="18" customHeight="1" thickBot="1">
      <c r="A78" s="540" t="s">
        <v>221</v>
      </c>
      <c r="B78" s="511" t="s">
        <v>222</v>
      </c>
      <c r="C78" s="36"/>
      <c r="D78" s="46"/>
      <c r="E78" s="58"/>
      <c r="F78" s="90"/>
    </row>
    <row r="79" spans="1:6" ht="18" customHeight="1">
      <c r="A79" s="541" t="s">
        <v>223</v>
      </c>
      <c r="B79" s="508" t="s">
        <v>224</v>
      </c>
      <c r="C79" s="42"/>
      <c r="D79" s="52"/>
      <c r="E79" s="64"/>
      <c r="F79" s="89"/>
    </row>
    <row r="80" spans="1:6" ht="18" customHeight="1">
      <c r="A80" s="542" t="s">
        <v>225</v>
      </c>
      <c r="B80" s="509" t="s">
        <v>226</v>
      </c>
      <c r="C80" s="42"/>
      <c r="D80" s="52"/>
      <c r="E80" s="64"/>
      <c r="F80" s="74"/>
    </row>
    <row r="81" spans="1:6" ht="18" customHeight="1">
      <c r="A81" s="542" t="s">
        <v>227</v>
      </c>
      <c r="B81" s="509" t="s">
        <v>228</v>
      </c>
      <c r="C81" s="42"/>
      <c r="D81" s="52"/>
      <c r="E81" s="64"/>
      <c r="F81" s="74"/>
    </row>
    <row r="82" spans="1:6" ht="18" customHeight="1" thickBot="1">
      <c r="A82" s="543" t="s">
        <v>229</v>
      </c>
      <c r="B82" s="510" t="s">
        <v>230</v>
      </c>
      <c r="C82" s="42"/>
      <c r="D82" s="52"/>
      <c r="E82" s="64"/>
      <c r="F82" s="88"/>
    </row>
    <row r="83" spans="1:6" ht="18" customHeight="1" thickBot="1">
      <c r="A83" s="540" t="s">
        <v>231</v>
      </c>
      <c r="B83" s="511" t="s">
        <v>232</v>
      </c>
      <c r="C83" s="45"/>
      <c r="D83" s="55"/>
      <c r="E83" s="67"/>
      <c r="F83" s="90"/>
    </row>
    <row r="84" spans="1:6" ht="18" customHeight="1" thickBot="1">
      <c r="A84" s="540" t="s">
        <v>233</v>
      </c>
      <c r="B84" s="513" t="s">
        <v>234</v>
      </c>
      <c r="C84" s="40"/>
      <c r="D84" s="50"/>
      <c r="E84" s="62"/>
      <c r="F84" s="90"/>
    </row>
    <row r="85" spans="1:6" ht="18" customHeight="1" thickBot="1">
      <c r="A85" s="544" t="s">
        <v>235</v>
      </c>
      <c r="B85" s="514" t="s">
        <v>236</v>
      </c>
      <c r="C85" s="40"/>
      <c r="D85" s="50"/>
      <c r="E85" s="62"/>
      <c r="F85" s="92"/>
    </row>
    <row r="86" spans="1:5" ht="15">
      <c r="A86" s="29"/>
      <c r="B86" s="30"/>
      <c r="C86" s="32"/>
      <c r="D86" s="32"/>
      <c r="E86" s="32"/>
    </row>
    <row r="87" spans="1:6" ht="15.75" customHeight="1">
      <c r="A87" s="647" t="s">
        <v>344</v>
      </c>
      <c r="B87" s="647"/>
      <c r="C87" s="647"/>
      <c r="D87" s="647"/>
      <c r="E87" s="647"/>
      <c r="F87" s="647"/>
    </row>
    <row r="88" spans="1:5" ht="15">
      <c r="A88" s="5"/>
      <c r="B88" s="5"/>
      <c r="C88" s="5"/>
      <c r="D88" s="5"/>
      <c r="E88" s="5"/>
    </row>
    <row r="89" spans="1:6" ht="15.75" thickBot="1">
      <c r="A89" s="660" t="s">
        <v>353</v>
      </c>
      <c r="B89" s="660"/>
      <c r="C89" s="690" t="s">
        <v>117</v>
      </c>
      <c r="D89" s="690"/>
      <c r="E89" s="690"/>
      <c r="F89" s="690"/>
    </row>
    <row r="90" spans="1:6" ht="24.75" customHeight="1">
      <c r="A90" s="680" t="s">
        <v>38</v>
      </c>
      <c r="B90" s="678" t="s">
        <v>28</v>
      </c>
      <c r="C90" s="648" t="s">
        <v>690</v>
      </c>
      <c r="D90" s="649"/>
      <c r="E90" s="649"/>
      <c r="F90" s="651" t="s">
        <v>114</v>
      </c>
    </row>
    <row r="91" spans="1:6" ht="27" customHeight="1" thickBot="1">
      <c r="A91" s="681"/>
      <c r="B91" s="679"/>
      <c r="C91" s="145" t="s">
        <v>112</v>
      </c>
      <c r="D91" s="146" t="s">
        <v>113</v>
      </c>
      <c r="E91" s="147" t="s">
        <v>349</v>
      </c>
      <c r="F91" s="652"/>
    </row>
    <row r="92" spans="1:6" ht="15.75" thickBot="1">
      <c r="A92" s="3">
        <v>1</v>
      </c>
      <c r="B92" s="4">
        <v>2</v>
      </c>
      <c r="C92" s="20">
        <v>3</v>
      </c>
      <c r="D92" s="4">
        <v>4</v>
      </c>
      <c r="E92" s="98">
        <v>5</v>
      </c>
      <c r="F92" s="33">
        <v>6</v>
      </c>
    </row>
    <row r="93" spans="1:6" ht="18" customHeight="1" thickBot="1">
      <c r="A93" s="547" t="s">
        <v>1</v>
      </c>
      <c r="B93" s="516" t="s">
        <v>674</v>
      </c>
      <c r="C93" s="93"/>
      <c r="D93" s="104"/>
      <c r="E93" s="99"/>
      <c r="F93" s="113"/>
    </row>
    <row r="94" spans="1:6" ht="18" customHeight="1">
      <c r="A94" s="548" t="s">
        <v>49</v>
      </c>
      <c r="B94" s="517" t="s">
        <v>29</v>
      </c>
      <c r="C94" s="94"/>
      <c r="D94" s="105"/>
      <c r="E94" s="100"/>
      <c r="F94" s="110"/>
    </row>
    <row r="95" spans="1:6" ht="18" customHeight="1">
      <c r="A95" s="538" t="s">
        <v>50</v>
      </c>
      <c r="B95" s="518" t="s">
        <v>92</v>
      </c>
      <c r="C95" s="38"/>
      <c r="D95" s="48"/>
      <c r="E95" s="60"/>
      <c r="F95" s="111"/>
    </row>
    <row r="96" spans="1:6" ht="18" customHeight="1">
      <c r="A96" s="538" t="s">
        <v>51</v>
      </c>
      <c r="B96" s="518" t="s">
        <v>68</v>
      </c>
      <c r="C96" s="39"/>
      <c r="D96" s="49"/>
      <c r="E96" s="61"/>
      <c r="F96" s="111"/>
    </row>
    <row r="97" spans="1:6" ht="18" customHeight="1">
      <c r="A97" s="538" t="s">
        <v>52</v>
      </c>
      <c r="B97" s="519" t="s">
        <v>93</v>
      </c>
      <c r="C97" s="39"/>
      <c r="D97" s="49"/>
      <c r="E97" s="61"/>
      <c r="F97" s="111"/>
    </row>
    <row r="98" spans="1:6" ht="18" customHeight="1">
      <c r="A98" s="538" t="s">
        <v>60</v>
      </c>
      <c r="B98" s="520" t="s">
        <v>94</v>
      </c>
      <c r="C98" s="39"/>
      <c r="D98" s="49"/>
      <c r="E98" s="61"/>
      <c r="F98" s="111"/>
    </row>
    <row r="99" spans="1:6" ht="18" customHeight="1">
      <c r="A99" s="538" t="s">
        <v>53</v>
      </c>
      <c r="B99" s="518" t="s">
        <v>237</v>
      </c>
      <c r="C99" s="39"/>
      <c r="D99" s="49"/>
      <c r="E99" s="61"/>
      <c r="F99" s="111"/>
    </row>
    <row r="100" spans="1:6" ht="18" customHeight="1">
      <c r="A100" s="538" t="s">
        <v>54</v>
      </c>
      <c r="B100" s="521" t="s">
        <v>238</v>
      </c>
      <c r="C100" s="39"/>
      <c r="D100" s="49"/>
      <c r="E100" s="61"/>
      <c r="F100" s="111"/>
    </row>
    <row r="101" spans="1:6" ht="18" customHeight="1">
      <c r="A101" s="538" t="s">
        <v>61</v>
      </c>
      <c r="B101" s="522" t="s">
        <v>239</v>
      </c>
      <c r="C101" s="39"/>
      <c r="D101" s="49"/>
      <c r="E101" s="61"/>
      <c r="F101" s="111"/>
    </row>
    <row r="102" spans="1:6" ht="18" customHeight="1">
      <c r="A102" s="538" t="s">
        <v>62</v>
      </c>
      <c r="B102" s="522" t="s">
        <v>240</v>
      </c>
      <c r="C102" s="39"/>
      <c r="D102" s="49"/>
      <c r="E102" s="61"/>
      <c r="F102" s="111"/>
    </row>
    <row r="103" spans="1:6" ht="18" customHeight="1">
      <c r="A103" s="538" t="s">
        <v>63</v>
      </c>
      <c r="B103" s="521" t="s">
        <v>241</v>
      </c>
      <c r="C103" s="39"/>
      <c r="D103" s="49"/>
      <c r="E103" s="61"/>
      <c r="F103" s="111"/>
    </row>
    <row r="104" spans="1:6" ht="18" customHeight="1">
      <c r="A104" s="538" t="s">
        <v>64</v>
      </c>
      <c r="B104" s="521" t="s">
        <v>242</v>
      </c>
      <c r="C104" s="39"/>
      <c r="D104" s="49"/>
      <c r="E104" s="61"/>
      <c r="F104" s="111"/>
    </row>
    <row r="105" spans="1:6" ht="18" customHeight="1">
      <c r="A105" s="538" t="s">
        <v>66</v>
      </c>
      <c r="B105" s="522" t="s">
        <v>243</v>
      </c>
      <c r="C105" s="39"/>
      <c r="D105" s="49"/>
      <c r="E105" s="61"/>
      <c r="F105" s="111"/>
    </row>
    <row r="106" spans="1:6" ht="18" customHeight="1">
      <c r="A106" s="549" t="s">
        <v>95</v>
      </c>
      <c r="B106" s="523" t="s">
        <v>244</v>
      </c>
      <c r="C106" s="39"/>
      <c r="D106" s="49"/>
      <c r="E106" s="61"/>
      <c r="F106" s="111"/>
    </row>
    <row r="107" spans="1:6" ht="18" customHeight="1">
      <c r="A107" s="538" t="s">
        <v>245</v>
      </c>
      <c r="B107" s="523" t="s">
        <v>246</v>
      </c>
      <c r="C107" s="39"/>
      <c r="D107" s="49"/>
      <c r="E107" s="61"/>
      <c r="F107" s="111"/>
    </row>
    <row r="108" spans="1:6" ht="18" customHeight="1" thickBot="1">
      <c r="A108" s="550" t="s">
        <v>247</v>
      </c>
      <c r="B108" s="524" t="s">
        <v>248</v>
      </c>
      <c r="C108" s="95"/>
      <c r="D108" s="106"/>
      <c r="E108" s="101"/>
      <c r="F108" s="112"/>
    </row>
    <row r="109" spans="1:6" ht="18" customHeight="1" thickBot="1">
      <c r="A109" s="536" t="s">
        <v>2</v>
      </c>
      <c r="B109" s="525" t="s">
        <v>675</v>
      </c>
      <c r="C109" s="36"/>
      <c r="D109" s="46"/>
      <c r="E109" s="58"/>
      <c r="F109" s="113"/>
    </row>
    <row r="110" spans="1:6" ht="18" customHeight="1">
      <c r="A110" s="537" t="s">
        <v>55</v>
      </c>
      <c r="B110" s="518" t="s">
        <v>249</v>
      </c>
      <c r="C110" s="37"/>
      <c r="D110" s="47"/>
      <c r="E110" s="59"/>
      <c r="F110" s="110"/>
    </row>
    <row r="111" spans="1:6" ht="18" customHeight="1">
      <c r="A111" s="537" t="s">
        <v>56</v>
      </c>
      <c r="B111" s="526" t="s">
        <v>250</v>
      </c>
      <c r="C111" s="37"/>
      <c r="D111" s="47"/>
      <c r="E111" s="59"/>
      <c r="F111" s="111"/>
    </row>
    <row r="112" spans="1:6" ht="18" customHeight="1">
      <c r="A112" s="537" t="s">
        <v>57</v>
      </c>
      <c r="B112" s="526" t="s">
        <v>96</v>
      </c>
      <c r="C112" s="38"/>
      <c r="D112" s="38"/>
      <c r="E112" s="38"/>
      <c r="F112" s="111"/>
    </row>
    <row r="113" spans="1:6" ht="18" customHeight="1">
      <c r="A113" s="537" t="s">
        <v>58</v>
      </c>
      <c r="B113" s="526" t="s">
        <v>251</v>
      </c>
      <c r="C113" s="60"/>
      <c r="D113" s="48"/>
      <c r="E113" s="60"/>
      <c r="F113" s="111"/>
    </row>
    <row r="114" spans="1:6" ht="18" customHeight="1">
      <c r="A114" s="537" t="s">
        <v>59</v>
      </c>
      <c r="B114" s="527" t="s">
        <v>252</v>
      </c>
      <c r="C114" s="60"/>
      <c r="D114" s="48"/>
      <c r="E114" s="60"/>
      <c r="F114" s="111"/>
    </row>
    <row r="115" spans="1:6" ht="18" customHeight="1">
      <c r="A115" s="537" t="s">
        <v>65</v>
      </c>
      <c r="B115" s="528" t="s">
        <v>253</v>
      </c>
      <c r="C115" s="60"/>
      <c r="D115" s="48"/>
      <c r="E115" s="60"/>
      <c r="F115" s="111"/>
    </row>
    <row r="116" spans="1:6" ht="18" customHeight="1">
      <c r="A116" s="537" t="s">
        <v>67</v>
      </c>
      <c r="B116" s="529" t="s">
        <v>254</v>
      </c>
      <c r="C116" s="60"/>
      <c r="D116" s="48"/>
      <c r="E116" s="60"/>
      <c r="F116" s="111"/>
    </row>
    <row r="117" spans="1:6" ht="18" customHeight="1">
      <c r="A117" s="537" t="s">
        <v>97</v>
      </c>
      <c r="B117" s="522" t="s">
        <v>240</v>
      </c>
      <c r="C117" s="60"/>
      <c r="D117" s="48"/>
      <c r="E117" s="60"/>
      <c r="F117" s="111"/>
    </row>
    <row r="118" spans="1:6" ht="18" customHeight="1">
      <c r="A118" s="537" t="s">
        <v>98</v>
      </c>
      <c r="B118" s="522" t="s">
        <v>255</v>
      </c>
      <c r="C118" s="60"/>
      <c r="D118" s="48"/>
      <c r="E118" s="60"/>
      <c r="F118" s="111"/>
    </row>
    <row r="119" spans="1:6" ht="18" customHeight="1">
      <c r="A119" s="537" t="s">
        <v>256</v>
      </c>
      <c r="B119" s="522" t="s">
        <v>257</v>
      </c>
      <c r="C119" s="60"/>
      <c r="D119" s="48"/>
      <c r="E119" s="60"/>
      <c r="F119" s="111"/>
    </row>
    <row r="120" spans="1:6" ht="18" customHeight="1">
      <c r="A120" s="537" t="s">
        <v>258</v>
      </c>
      <c r="B120" s="522" t="s">
        <v>243</v>
      </c>
      <c r="C120" s="60"/>
      <c r="D120" s="48"/>
      <c r="E120" s="60"/>
      <c r="F120" s="111"/>
    </row>
    <row r="121" spans="1:6" ht="18" customHeight="1">
      <c r="A121" s="537" t="s">
        <v>259</v>
      </c>
      <c r="B121" s="522" t="s">
        <v>260</v>
      </c>
      <c r="C121" s="60"/>
      <c r="D121" s="48"/>
      <c r="E121" s="60"/>
      <c r="F121" s="111"/>
    </row>
    <row r="122" spans="1:6" ht="18" customHeight="1" thickBot="1">
      <c r="A122" s="549" t="s">
        <v>261</v>
      </c>
      <c r="B122" s="522" t="s">
        <v>262</v>
      </c>
      <c r="C122" s="61"/>
      <c r="D122" s="49"/>
      <c r="E122" s="61"/>
      <c r="F122" s="112"/>
    </row>
    <row r="123" spans="1:6" ht="18" customHeight="1" thickBot="1">
      <c r="A123" s="536" t="s">
        <v>3</v>
      </c>
      <c r="B123" s="530" t="s">
        <v>263</v>
      </c>
      <c r="C123" s="36"/>
      <c r="D123" s="46"/>
      <c r="E123" s="58"/>
      <c r="F123" s="109"/>
    </row>
    <row r="124" spans="1:6" ht="18" customHeight="1">
      <c r="A124" s="537" t="s">
        <v>39</v>
      </c>
      <c r="B124" s="531" t="s">
        <v>33</v>
      </c>
      <c r="C124" s="37"/>
      <c r="D124" s="47"/>
      <c r="E124" s="59"/>
      <c r="F124" s="110"/>
    </row>
    <row r="125" spans="1:6" ht="18" customHeight="1" thickBot="1">
      <c r="A125" s="539" t="s">
        <v>138</v>
      </c>
      <c r="B125" s="526" t="s">
        <v>34</v>
      </c>
      <c r="C125" s="39"/>
      <c r="D125" s="49"/>
      <c r="E125" s="61"/>
      <c r="F125" s="112"/>
    </row>
    <row r="126" spans="1:6" ht="18" customHeight="1" thickBot="1">
      <c r="A126" s="536" t="s">
        <v>4</v>
      </c>
      <c r="B126" s="530" t="s">
        <v>264</v>
      </c>
      <c r="C126" s="36"/>
      <c r="D126" s="46"/>
      <c r="E126" s="58"/>
      <c r="F126" s="109"/>
    </row>
    <row r="127" spans="1:6" ht="18" customHeight="1" thickBot="1">
      <c r="A127" s="536" t="s">
        <v>5</v>
      </c>
      <c r="B127" s="530" t="s">
        <v>265</v>
      </c>
      <c r="C127" s="36"/>
      <c r="D127" s="46"/>
      <c r="E127" s="58"/>
      <c r="F127" s="109"/>
    </row>
    <row r="128" spans="1:6" ht="18" customHeight="1">
      <c r="A128" s="537" t="s">
        <v>42</v>
      </c>
      <c r="B128" s="531" t="s">
        <v>266</v>
      </c>
      <c r="C128" s="60"/>
      <c r="D128" s="48"/>
      <c r="E128" s="60"/>
      <c r="F128" s="110"/>
    </row>
    <row r="129" spans="1:6" ht="18" customHeight="1">
      <c r="A129" s="537" t="s">
        <v>43</v>
      </c>
      <c r="B129" s="531" t="s">
        <v>267</v>
      </c>
      <c r="C129" s="60"/>
      <c r="D129" s="48"/>
      <c r="E129" s="60"/>
      <c r="F129" s="111"/>
    </row>
    <row r="130" spans="1:6" ht="18" customHeight="1" thickBot="1">
      <c r="A130" s="549" t="s">
        <v>44</v>
      </c>
      <c r="B130" s="532" t="s">
        <v>268</v>
      </c>
      <c r="C130" s="60"/>
      <c r="D130" s="48"/>
      <c r="E130" s="60"/>
      <c r="F130" s="112"/>
    </row>
    <row r="131" spans="1:6" ht="18" customHeight="1" thickBot="1">
      <c r="A131" s="536" t="s">
        <v>6</v>
      </c>
      <c r="B131" s="530" t="s">
        <v>269</v>
      </c>
      <c r="C131" s="36"/>
      <c r="D131" s="46"/>
      <c r="E131" s="58"/>
      <c r="F131" s="109"/>
    </row>
    <row r="132" spans="1:6" ht="18" customHeight="1">
      <c r="A132" s="537" t="s">
        <v>45</v>
      </c>
      <c r="B132" s="531" t="s">
        <v>270</v>
      </c>
      <c r="C132" s="60"/>
      <c r="D132" s="48"/>
      <c r="E132" s="60"/>
      <c r="F132" s="110"/>
    </row>
    <row r="133" spans="1:6" ht="18" customHeight="1">
      <c r="A133" s="537" t="s">
        <v>46</v>
      </c>
      <c r="B133" s="531" t="s">
        <v>271</v>
      </c>
      <c r="C133" s="60"/>
      <c r="D133" s="48"/>
      <c r="E133" s="60"/>
      <c r="F133" s="111"/>
    </row>
    <row r="134" spans="1:6" ht="18" customHeight="1">
      <c r="A134" s="537" t="s">
        <v>172</v>
      </c>
      <c r="B134" s="531" t="s">
        <v>272</v>
      </c>
      <c r="C134" s="60"/>
      <c r="D134" s="48"/>
      <c r="E134" s="60"/>
      <c r="F134" s="111"/>
    </row>
    <row r="135" spans="1:6" ht="18" customHeight="1" thickBot="1">
      <c r="A135" s="549" t="s">
        <v>174</v>
      </c>
      <c r="B135" s="532" t="s">
        <v>273</v>
      </c>
      <c r="C135" s="60"/>
      <c r="D135" s="48"/>
      <c r="E135" s="60"/>
      <c r="F135" s="112"/>
    </row>
    <row r="136" spans="1:6" ht="18" customHeight="1" thickBot="1">
      <c r="A136" s="536" t="s">
        <v>7</v>
      </c>
      <c r="B136" s="530" t="s">
        <v>274</v>
      </c>
      <c r="C136" s="40"/>
      <c r="D136" s="50"/>
      <c r="E136" s="62"/>
      <c r="F136" s="109"/>
    </row>
    <row r="137" spans="1:6" ht="18" customHeight="1">
      <c r="A137" s="537" t="s">
        <v>47</v>
      </c>
      <c r="B137" s="531" t="s">
        <v>275</v>
      </c>
      <c r="C137" s="60"/>
      <c r="D137" s="48"/>
      <c r="E137" s="60"/>
      <c r="F137" s="110"/>
    </row>
    <row r="138" spans="1:6" ht="18" customHeight="1">
      <c r="A138" s="537" t="s">
        <v>48</v>
      </c>
      <c r="B138" s="531" t="s">
        <v>276</v>
      </c>
      <c r="C138" s="60"/>
      <c r="D138" s="48"/>
      <c r="E138" s="60"/>
      <c r="F138" s="111"/>
    </row>
    <row r="139" spans="1:6" ht="18" customHeight="1">
      <c r="A139" s="537" t="s">
        <v>87</v>
      </c>
      <c r="B139" s="531" t="s">
        <v>277</v>
      </c>
      <c r="C139" s="60"/>
      <c r="D139" s="48"/>
      <c r="E139" s="60"/>
      <c r="F139" s="111"/>
    </row>
    <row r="140" spans="1:6" ht="18" customHeight="1" thickBot="1">
      <c r="A140" s="549" t="s">
        <v>182</v>
      </c>
      <c r="B140" s="532" t="s">
        <v>278</v>
      </c>
      <c r="C140" s="60"/>
      <c r="D140" s="48"/>
      <c r="E140" s="60"/>
      <c r="F140" s="112"/>
    </row>
    <row r="141" spans="1:6" ht="18" customHeight="1" thickBot="1">
      <c r="A141" s="536" t="s">
        <v>8</v>
      </c>
      <c r="B141" s="530" t="s">
        <v>279</v>
      </c>
      <c r="C141" s="96"/>
      <c r="D141" s="107"/>
      <c r="E141" s="102"/>
      <c r="F141" s="109"/>
    </row>
    <row r="142" spans="1:6" ht="18" customHeight="1">
      <c r="A142" s="537" t="s">
        <v>88</v>
      </c>
      <c r="B142" s="531" t="s">
        <v>280</v>
      </c>
      <c r="C142" s="60"/>
      <c r="D142" s="48"/>
      <c r="E142" s="60"/>
      <c r="F142" s="110"/>
    </row>
    <row r="143" spans="1:6" ht="18" customHeight="1">
      <c r="A143" s="537" t="s">
        <v>89</v>
      </c>
      <c r="B143" s="531" t="s">
        <v>281</v>
      </c>
      <c r="C143" s="60"/>
      <c r="D143" s="48"/>
      <c r="E143" s="60"/>
      <c r="F143" s="111"/>
    </row>
    <row r="144" spans="1:6" ht="18" customHeight="1">
      <c r="A144" s="537" t="s">
        <v>187</v>
      </c>
      <c r="B144" s="531" t="s">
        <v>282</v>
      </c>
      <c r="C144" s="60"/>
      <c r="D144" s="48"/>
      <c r="E144" s="60"/>
      <c r="F144" s="111"/>
    </row>
    <row r="145" spans="1:6" ht="18" customHeight="1" thickBot="1">
      <c r="A145" s="537" t="s">
        <v>189</v>
      </c>
      <c r="B145" s="531" t="s">
        <v>283</v>
      </c>
      <c r="C145" s="60"/>
      <c r="D145" s="48"/>
      <c r="E145" s="60"/>
      <c r="F145" s="112"/>
    </row>
    <row r="146" spans="1:6" ht="18" customHeight="1" thickBot="1">
      <c r="A146" s="536" t="s">
        <v>9</v>
      </c>
      <c r="B146" s="530" t="s">
        <v>284</v>
      </c>
      <c r="C146" s="97"/>
      <c r="D146" s="108"/>
      <c r="E146" s="103"/>
      <c r="F146" s="109"/>
    </row>
    <row r="147" spans="1:6" ht="18" customHeight="1" thickBot="1">
      <c r="A147" s="551" t="s">
        <v>10</v>
      </c>
      <c r="B147" s="533" t="s">
        <v>285</v>
      </c>
      <c r="C147" s="97"/>
      <c r="D147" s="108"/>
      <c r="E147" s="103"/>
      <c r="F147" s="109"/>
    </row>
    <row r="148" spans="1:2" ht="18" customHeight="1">
      <c r="A148" s="534"/>
      <c r="B148" s="534"/>
    </row>
    <row r="149" spans="1:5" ht="18" customHeight="1">
      <c r="A149" s="466"/>
      <c r="B149" s="466"/>
      <c r="C149" s="5"/>
      <c r="D149" s="5"/>
      <c r="E149" s="5"/>
    </row>
    <row r="150" spans="1:6" ht="18" customHeight="1" thickBot="1">
      <c r="A150" s="687" t="s">
        <v>352</v>
      </c>
      <c r="B150" s="687"/>
      <c r="C150" s="691" t="s">
        <v>117</v>
      </c>
      <c r="D150" s="691"/>
      <c r="E150" s="691"/>
      <c r="F150" s="691"/>
    </row>
    <row r="151" spans="1:6" ht="18" customHeight="1" thickBot="1">
      <c r="A151" s="536">
        <v>1</v>
      </c>
      <c r="B151" s="525" t="s">
        <v>286</v>
      </c>
      <c r="C151" s="36">
        <f>+C61-C126</f>
        <v>0</v>
      </c>
      <c r="D151" s="46">
        <f>+D61-D126</f>
        <v>0</v>
      </c>
      <c r="E151" s="46">
        <f>+E61-E126</f>
        <v>0</v>
      </c>
      <c r="F151" s="151"/>
    </row>
    <row r="152" spans="1:6" ht="18" customHeight="1" thickBot="1">
      <c r="A152" s="536" t="s">
        <v>2</v>
      </c>
      <c r="B152" s="525" t="s">
        <v>287</v>
      </c>
      <c r="C152" s="36">
        <f>+C84-C146</f>
        <v>0</v>
      </c>
      <c r="D152" s="46">
        <f>+D84-D146</f>
        <v>0</v>
      </c>
      <c r="E152" s="46">
        <f>+E84-E146</f>
        <v>0</v>
      </c>
      <c r="F152" s="151"/>
    </row>
  </sheetData>
  <sheetProtection/>
  <mergeCells count="16">
    <mergeCell ref="A89:B89"/>
    <mergeCell ref="C89:F89"/>
    <mergeCell ref="C90:E90"/>
    <mergeCell ref="F90:F91"/>
    <mergeCell ref="A150:B150"/>
    <mergeCell ref="C150:F150"/>
    <mergeCell ref="B90:B91"/>
    <mergeCell ref="A90:A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 KÖZSÉGI ÖNKORMÁNYZAT
2015. ÉVI KÖLTSÉGVETÉSÉNEK ÁLLAMI (ÁLLAMIGAZGATÁSI) FELADATOK MÉRLEGE
&amp;R&amp;"Times New Roman CE,Félkövér dőlt"&amp;11 1.4. számú melléklet </oddHeader>
  </headerFooter>
  <rowBreaks count="1" manualBreakCount="1">
    <brk id="8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zoomScaleSheetLayoutView="130" workbookViewId="0" topLeftCell="A1">
      <selection activeCell="B10" sqref="B10"/>
    </sheetView>
  </sheetViews>
  <sheetFormatPr defaultColWidth="9.375" defaultRowHeight="12.75"/>
  <cols>
    <col min="1" max="1" width="9.50390625" style="31" customWidth="1"/>
    <col min="2" max="2" width="91.625" style="31" customWidth="1"/>
    <col min="3" max="5" width="15.375" style="34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47" t="s">
        <v>345</v>
      </c>
      <c r="B1" s="647"/>
      <c r="C1" s="647"/>
      <c r="D1" s="647"/>
      <c r="E1" s="647"/>
      <c r="F1" s="647"/>
    </row>
    <row r="2" spans="1:6" ht="15.75" customHeight="1" thickBot="1">
      <c r="A2" s="658" t="s">
        <v>350</v>
      </c>
      <c r="B2" s="658"/>
      <c r="C2" s="659" t="s">
        <v>117</v>
      </c>
      <c r="D2" s="659"/>
      <c r="E2" s="659"/>
      <c r="F2" s="659"/>
    </row>
    <row r="3" spans="1:6" ht="24" customHeight="1">
      <c r="A3" s="680" t="s">
        <v>38</v>
      </c>
      <c r="B3" s="678" t="s">
        <v>0</v>
      </c>
      <c r="C3" s="648" t="s">
        <v>690</v>
      </c>
      <c r="D3" s="649"/>
      <c r="E3" s="650"/>
      <c r="F3" s="651" t="s">
        <v>114</v>
      </c>
    </row>
    <row r="4" spans="1:6" ht="24" customHeight="1" thickBot="1">
      <c r="A4" s="681"/>
      <c r="B4" s="679"/>
      <c r="C4" s="145" t="s">
        <v>112</v>
      </c>
      <c r="D4" s="146" t="s">
        <v>113</v>
      </c>
      <c r="E4" s="147" t="s">
        <v>351</v>
      </c>
      <c r="F4" s="652"/>
    </row>
    <row r="5" spans="1:6" ht="21" customHeight="1" thickBot="1">
      <c r="A5" s="27">
        <v>1</v>
      </c>
      <c r="B5" s="28">
        <v>2</v>
      </c>
      <c r="C5" s="35">
        <v>3</v>
      </c>
      <c r="D5" s="4">
        <v>4</v>
      </c>
      <c r="E5" s="57">
        <v>5</v>
      </c>
      <c r="F5" s="33">
        <v>6</v>
      </c>
    </row>
    <row r="6" spans="1:6" s="6" customFormat="1" ht="18" customHeight="1" thickBot="1">
      <c r="A6" s="536" t="s">
        <v>1</v>
      </c>
      <c r="B6" s="507" t="s">
        <v>121</v>
      </c>
      <c r="C6" s="36"/>
      <c r="D6" s="46"/>
      <c r="E6" s="58"/>
      <c r="F6" s="91"/>
    </row>
    <row r="7" spans="1:6" s="1" customFormat="1" ht="18" customHeight="1">
      <c r="A7" s="537" t="s">
        <v>49</v>
      </c>
      <c r="B7" s="508" t="s">
        <v>122</v>
      </c>
      <c r="C7" s="37"/>
      <c r="D7" s="47"/>
      <c r="E7" s="59"/>
      <c r="F7" s="75"/>
    </row>
    <row r="8" spans="1:6" s="1" customFormat="1" ht="18" customHeight="1">
      <c r="A8" s="538" t="s">
        <v>50</v>
      </c>
      <c r="B8" s="509" t="s">
        <v>123</v>
      </c>
      <c r="C8" s="38"/>
      <c r="D8" s="48"/>
      <c r="E8" s="60"/>
      <c r="F8" s="75"/>
    </row>
    <row r="9" spans="1:6" s="1" customFormat="1" ht="18" customHeight="1">
      <c r="A9" s="538" t="s">
        <v>51</v>
      </c>
      <c r="B9" s="509" t="s">
        <v>124</v>
      </c>
      <c r="C9" s="38"/>
      <c r="D9" s="48"/>
      <c r="E9" s="60"/>
      <c r="F9" s="75"/>
    </row>
    <row r="10" spans="1:6" s="1" customFormat="1" ht="18" customHeight="1">
      <c r="A10" s="538" t="s">
        <v>52</v>
      </c>
      <c r="B10" s="509" t="s">
        <v>125</v>
      </c>
      <c r="C10" s="38"/>
      <c r="D10" s="48"/>
      <c r="E10" s="60"/>
      <c r="F10" s="75"/>
    </row>
    <row r="11" spans="1:6" s="1" customFormat="1" ht="18" customHeight="1">
      <c r="A11" s="538" t="s">
        <v>126</v>
      </c>
      <c r="B11" s="509" t="s">
        <v>127</v>
      </c>
      <c r="C11" s="38"/>
      <c r="D11" s="48"/>
      <c r="E11" s="60"/>
      <c r="F11" s="69"/>
    </row>
    <row r="12" spans="1:6" s="1" customFormat="1" ht="18" customHeight="1" thickBot="1">
      <c r="A12" s="539" t="s">
        <v>53</v>
      </c>
      <c r="B12" s="510" t="s">
        <v>128</v>
      </c>
      <c r="C12" s="38"/>
      <c r="D12" s="48"/>
      <c r="E12" s="60"/>
      <c r="F12" s="76"/>
    </row>
    <row r="13" spans="1:6" s="1" customFormat="1" ht="18" customHeight="1" thickBot="1">
      <c r="A13" s="536" t="s">
        <v>2</v>
      </c>
      <c r="B13" s="511" t="s">
        <v>129</v>
      </c>
      <c r="C13" s="36"/>
      <c r="D13" s="46"/>
      <c r="E13" s="58"/>
      <c r="F13" s="78"/>
    </row>
    <row r="14" spans="1:6" s="1" customFormat="1" ht="18" customHeight="1">
      <c r="A14" s="537" t="s">
        <v>55</v>
      </c>
      <c r="B14" s="508" t="s">
        <v>130</v>
      </c>
      <c r="C14" s="37"/>
      <c r="D14" s="47"/>
      <c r="E14" s="59"/>
      <c r="F14" s="77"/>
    </row>
    <row r="15" spans="1:6" s="1" customFormat="1" ht="18" customHeight="1">
      <c r="A15" s="538" t="s">
        <v>56</v>
      </c>
      <c r="B15" s="509" t="s">
        <v>131</v>
      </c>
      <c r="C15" s="38"/>
      <c r="D15" s="48"/>
      <c r="E15" s="60"/>
      <c r="F15" s="69"/>
    </row>
    <row r="16" spans="1:6" s="1" customFormat="1" ht="18" customHeight="1">
      <c r="A16" s="538" t="s">
        <v>57</v>
      </c>
      <c r="B16" s="509" t="s">
        <v>132</v>
      </c>
      <c r="C16" s="38"/>
      <c r="D16" s="48"/>
      <c r="E16" s="60"/>
      <c r="F16" s="69"/>
    </row>
    <row r="17" spans="1:6" s="1" customFormat="1" ht="18" customHeight="1">
      <c r="A17" s="538" t="s">
        <v>58</v>
      </c>
      <c r="B17" s="509" t="s">
        <v>133</v>
      </c>
      <c r="C17" s="38"/>
      <c r="D17" s="48"/>
      <c r="E17" s="60"/>
      <c r="F17" s="70"/>
    </row>
    <row r="18" spans="1:6" s="1" customFormat="1" ht="18" customHeight="1">
      <c r="A18" s="538" t="s">
        <v>59</v>
      </c>
      <c r="B18" s="509" t="s">
        <v>134</v>
      </c>
      <c r="C18" s="38"/>
      <c r="D18" s="48"/>
      <c r="E18" s="60"/>
      <c r="F18" s="69"/>
    </row>
    <row r="19" spans="1:6" s="1" customFormat="1" ht="18" customHeight="1" thickBot="1">
      <c r="A19" s="539" t="s">
        <v>65</v>
      </c>
      <c r="B19" s="510" t="s">
        <v>135</v>
      </c>
      <c r="C19" s="39"/>
      <c r="D19" s="49"/>
      <c r="E19" s="61"/>
      <c r="F19" s="76"/>
    </row>
    <row r="20" spans="1:6" s="1" customFormat="1" ht="18" customHeight="1" thickBot="1">
      <c r="A20" s="536" t="s">
        <v>3</v>
      </c>
      <c r="B20" s="507" t="s">
        <v>136</v>
      </c>
      <c r="C20" s="36"/>
      <c r="D20" s="46"/>
      <c r="E20" s="58"/>
      <c r="F20" s="92"/>
    </row>
    <row r="21" spans="1:6" s="1" customFormat="1" ht="18" customHeight="1">
      <c r="A21" s="537" t="s">
        <v>39</v>
      </c>
      <c r="B21" s="508" t="s">
        <v>137</v>
      </c>
      <c r="C21" s="37"/>
      <c r="D21" s="47"/>
      <c r="E21" s="59"/>
      <c r="F21" s="77"/>
    </row>
    <row r="22" spans="1:6" s="1" customFormat="1" ht="18" customHeight="1">
      <c r="A22" s="538" t="s">
        <v>138</v>
      </c>
      <c r="B22" s="509" t="s">
        <v>139</v>
      </c>
      <c r="C22" s="38"/>
      <c r="D22" s="48"/>
      <c r="E22" s="60"/>
      <c r="F22" s="69"/>
    </row>
    <row r="23" spans="1:6" s="1" customFormat="1" ht="18" customHeight="1">
      <c r="A23" s="538" t="s">
        <v>140</v>
      </c>
      <c r="B23" s="509" t="s">
        <v>141</v>
      </c>
      <c r="C23" s="38"/>
      <c r="D23" s="48"/>
      <c r="E23" s="60"/>
      <c r="F23" s="68"/>
    </row>
    <row r="24" spans="1:6" s="1" customFormat="1" ht="18" customHeight="1">
      <c r="A24" s="538" t="s">
        <v>142</v>
      </c>
      <c r="B24" s="509" t="s">
        <v>143</v>
      </c>
      <c r="C24" s="38"/>
      <c r="D24" s="48"/>
      <c r="E24" s="60"/>
      <c r="F24" s="70"/>
    </row>
    <row r="25" spans="1:6" s="1" customFormat="1" ht="18" customHeight="1">
      <c r="A25" s="538" t="s">
        <v>78</v>
      </c>
      <c r="B25" s="509" t="s">
        <v>144</v>
      </c>
      <c r="C25" s="38"/>
      <c r="D25" s="48"/>
      <c r="E25" s="60"/>
      <c r="F25" s="69"/>
    </row>
    <row r="26" spans="1:6" s="1" customFormat="1" ht="18" customHeight="1" thickBot="1">
      <c r="A26" s="539" t="s">
        <v>79</v>
      </c>
      <c r="B26" s="510" t="s">
        <v>145</v>
      </c>
      <c r="C26" s="39"/>
      <c r="D26" s="49"/>
      <c r="E26" s="61"/>
      <c r="F26" s="76"/>
    </row>
    <row r="27" spans="1:6" s="1" customFormat="1" ht="18" customHeight="1" thickBot="1">
      <c r="A27" s="536" t="s">
        <v>80</v>
      </c>
      <c r="B27" s="507" t="s">
        <v>146</v>
      </c>
      <c r="C27" s="40"/>
      <c r="D27" s="50"/>
      <c r="E27" s="62"/>
      <c r="F27" s="92"/>
    </row>
    <row r="28" spans="1:6" s="1" customFormat="1" ht="18" customHeight="1">
      <c r="A28" s="537" t="s">
        <v>40</v>
      </c>
      <c r="B28" s="508" t="s">
        <v>147</v>
      </c>
      <c r="C28" s="41"/>
      <c r="D28" s="51"/>
      <c r="E28" s="63"/>
      <c r="F28" s="77"/>
    </row>
    <row r="29" spans="1:6" s="1" customFormat="1" ht="18" customHeight="1">
      <c r="A29" s="538" t="s">
        <v>148</v>
      </c>
      <c r="B29" s="509" t="s">
        <v>149</v>
      </c>
      <c r="C29" s="38"/>
      <c r="D29" s="48"/>
      <c r="E29" s="60"/>
      <c r="F29" s="69"/>
    </row>
    <row r="30" spans="1:6" s="1" customFormat="1" ht="18" customHeight="1">
      <c r="A30" s="538" t="s">
        <v>150</v>
      </c>
      <c r="B30" s="509" t="s">
        <v>151</v>
      </c>
      <c r="C30" s="38"/>
      <c r="D30" s="48"/>
      <c r="E30" s="60"/>
      <c r="F30" s="69"/>
    </row>
    <row r="31" spans="1:6" s="1" customFormat="1" ht="18" customHeight="1">
      <c r="A31" s="538" t="s">
        <v>41</v>
      </c>
      <c r="B31" s="509" t="s">
        <v>104</v>
      </c>
      <c r="C31" s="38"/>
      <c r="D31" s="48"/>
      <c r="E31" s="60"/>
      <c r="F31" s="69"/>
    </row>
    <row r="32" spans="1:6" s="1" customFormat="1" ht="18" customHeight="1">
      <c r="A32" s="538" t="s">
        <v>152</v>
      </c>
      <c r="B32" s="509" t="s">
        <v>153</v>
      </c>
      <c r="C32" s="38"/>
      <c r="D32" s="48"/>
      <c r="E32" s="60"/>
      <c r="F32" s="69"/>
    </row>
    <row r="33" spans="1:6" s="1" customFormat="1" ht="18" customHeight="1" thickBot="1">
      <c r="A33" s="539" t="s">
        <v>154</v>
      </c>
      <c r="B33" s="510" t="s">
        <v>155</v>
      </c>
      <c r="C33" s="39"/>
      <c r="D33" s="49"/>
      <c r="E33" s="61"/>
      <c r="F33" s="69"/>
    </row>
    <row r="34" spans="1:6" s="1" customFormat="1" ht="18" customHeight="1" thickBot="1">
      <c r="A34" s="536" t="s">
        <v>5</v>
      </c>
      <c r="B34" s="507" t="s">
        <v>156</v>
      </c>
      <c r="C34" s="36"/>
      <c r="D34" s="46"/>
      <c r="E34" s="58"/>
      <c r="F34" s="7"/>
    </row>
    <row r="35" spans="1:6" s="1" customFormat="1" ht="18" customHeight="1">
      <c r="A35" s="537" t="s">
        <v>42</v>
      </c>
      <c r="B35" s="508" t="s">
        <v>157</v>
      </c>
      <c r="C35" s="37"/>
      <c r="D35" s="47"/>
      <c r="E35" s="59"/>
      <c r="F35" s="80"/>
    </row>
    <row r="36" spans="1:6" s="1" customFormat="1" ht="18" customHeight="1">
      <c r="A36" s="538" t="s">
        <v>43</v>
      </c>
      <c r="B36" s="509" t="s">
        <v>158</v>
      </c>
      <c r="C36" s="38"/>
      <c r="D36" s="48"/>
      <c r="E36" s="60"/>
      <c r="F36" s="71"/>
    </row>
    <row r="37" spans="1:6" s="1" customFormat="1" ht="18" customHeight="1">
      <c r="A37" s="538" t="s">
        <v>44</v>
      </c>
      <c r="B37" s="509" t="s">
        <v>159</v>
      </c>
      <c r="C37" s="38"/>
      <c r="D37" s="48"/>
      <c r="E37" s="60"/>
      <c r="F37" s="71"/>
    </row>
    <row r="38" spans="1:6" s="1" customFormat="1" ht="18" customHeight="1">
      <c r="A38" s="538" t="s">
        <v>82</v>
      </c>
      <c r="B38" s="509" t="s">
        <v>160</v>
      </c>
      <c r="C38" s="38"/>
      <c r="D38" s="48"/>
      <c r="E38" s="60"/>
      <c r="F38" s="71"/>
    </row>
    <row r="39" spans="1:6" s="1" customFormat="1" ht="18" customHeight="1">
      <c r="A39" s="538" t="s">
        <v>83</v>
      </c>
      <c r="B39" s="509" t="s">
        <v>161</v>
      </c>
      <c r="C39" s="38"/>
      <c r="D39" s="48"/>
      <c r="E39" s="60"/>
      <c r="F39" s="71"/>
    </row>
    <row r="40" spans="1:6" s="1" customFormat="1" ht="18" customHeight="1">
      <c r="A40" s="538" t="s">
        <v>84</v>
      </c>
      <c r="B40" s="509" t="s">
        <v>162</v>
      </c>
      <c r="C40" s="38"/>
      <c r="D40" s="48"/>
      <c r="E40" s="60"/>
      <c r="F40" s="71"/>
    </row>
    <row r="41" spans="1:6" s="1" customFormat="1" ht="18" customHeight="1">
      <c r="A41" s="538" t="s">
        <v>85</v>
      </c>
      <c r="B41" s="509" t="s">
        <v>163</v>
      </c>
      <c r="C41" s="38"/>
      <c r="D41" s="48"/>
      <c r="E41" s="60"/>
      <c r="F41" s="72"/>
    </row>
    <row r="42" spans="1:6" s="1" customFormat="1" ht="18" customHeight="1">
      <c r="A42" s="538" t="s">
        <v>164</v>
      </c>
      <c r="B42" s="509" t="s">
        <v>165</v>
      </c>
      <c r="C42" s="38"/>
      <c r="D42" s="48"/>
      <c r="E42" s="60"/>
      <c r="F42" s="71"/>
    </row>
    <row r="43" spans="1:6" s="1" customFormat="1" ht="18" customHeight="1">
      <c r="A43" s="538" t="s">
        <v>115</v>
      </c>
      <c r="B43" s="509" t="s">
        <v>166</v>
      </c>
      <c r="C43" s="42"/>
      <c r="D43" s="52"/>
      <c r="E43" s="64"/>
      <c r="F43" s="71"/>
    </row>
    <row r="44" spans="1:6" s="1" customFormat="1" ht="18" customHeight="1" thickBot="1">
      <c r="A44" s="539" t="s">
        <v>167</v>
      </c>
      <c r="B44" s="510" t="s">
        <v>168</v>
      </c>
      <c r="C44" s="43"/>
      <c r="D44" s="53"/>
      <c r="E44" s="65"/>
      <c r="F44" s="79"/>
    </row>
    <row r="45" spans="1:6" s="1" customFormat="1" ht="18" customHeight="1" thickBot="1">
      <c r="A45" s="536" t="s">
        <v>6</v>
      </c>
      <c r="B45" s="507" t="s">
        <v>169</v>
      </c>
      <c r="C45" s="36"/>
      <c r="D45" s="46"/>
      <c r="E45" s="58"/>
      <c r="F45" s="92"/>
    </row>
    <row r="46" spans="1:6" s="1" customFormat="1" ht="18" customHeight="1">
      <c r="A46" s="537" t="s">
        <v>45</v>
      </c>
      <c r="B46" s="508" t="s">
        <v>170</v>
      </c>
      <c r="C46" s="44"/>
      <c r="D46" s="54"/>
      <c r="E46" s="66"/>
      <c r="F46" s="81"/>
    </row>
    <row r="47" spans="1:6" s="1" customFormat="1" ht="18" customHeight="1">
      <c r="A47" s="538" t="s">
        <v>46</v>
      </c>
      <c r="B47" s="509" t="s">
        <v>171</v>
      </c>
      <c r="C47" s="42"/>
      <c r="D47" s="52"/>
      <c r="E47" s="64"/>
      <c r="F47" s="70"/>
    </row>
    <row r="48" spans="1:6" s="1" customFormat="1" ht="18" customHeight="1">
      <c r="A48" s="538" t="s">
        <v>172</v>
      </c>
      <c r="B48" s="509" t="s">
        <v>173</v>
      </c>
      <c r="C48" s="42"/>
      <c r="D48" s="52"/>
      <c r="E48" s="64"/>
      <c r="F48" s="71"/>
    </row>
    <row r="49" spans="1:6" s="1" customFormat="1" ht="18" customHeight="1">
      <c r="A49" s="538" t="s">
        <v>174</v>
      </c>
      <c r="B49" s="509" t="s">
        <v>175</v>
      </c>
      <c r="C49" s="42"/>
      <c r="D49" s="52"/>
      <c r="E49" s="64"/>
      <c r="F49" s="69"/>
    </row>
    <row r="50" spans="1:6" s="1" customFormat="1" ht="18" customHeight="1" thickBot="1">
      <c r="A50" s="539" t="s">
        <v>176</v>
      </c>
      <c r="B50" s="510" t="s">
        <v>177</v>
      </c>
      <c r="C50" s="43"/>
      <c r="D50" s="53"/>
      <c r="E50" s="65"/>
      <c r="F50" s="76"/>
    </row>
    <row r="51" spans="1:6" s="1" customFormat="1" ht="18" customHeight="1" thickBot="1">
      <c r="A51" s="536" t="s">
        <v>86</v>
      </c>
      <c r="B51" s="507" t="s">
        <v>178</v>
      </c>
      <c r="C51" s="36"/>
      <c r="D51" s="46"/>
      <c r="E51" s="58"/>
      <c r="F51" s="7"/>
    </row>
    <row r="52" spans="1:6" s="1" customFormat="1" ht="18" customHeight="1">
      <c r="A52" s="537" t="s">
        <v>47</v>
      </c>
      <c r="B52" s="508" t="s">
        <v>179</v>
      </c>
      <c r="C52" s="37"/>
      <c r="D52" s="47"/>
      <c r="E52" s="59"/>
      <c r="F52" s="81"/>
    </row>
    <row r="53" spans="1:6" s="1" customFormat="1" ht="18" customHeight="1">
      <c r="A53" s="538" t="s">
        <v>48</v>
      </c>
      <c r="B53" s="509" t="s">
        <v>180</v>
      </c>
      <c r="C53" s="38"/>
      <c r="D53" s="48"/>
      <c r="E53" s="60"/>
      <c r="F53" s="71"/>
    </row>
    <row r="54" spans="1:8" s="1" customFormat="1" ht="18" customHeight="1">
      <c r="A54" s="538" t="s">
        <v>87</v>
      </c>
      <c r="B54" s="509" t="s">
        <v>181</v>
      </c>
      <c r="C54" s="38"/>
      <c r="D54" s="48"/>
      <c r="E54" s="60"/>
      <c r="F54" s="68"/>
      <c r="H54" s="8"/>
    </row>
    <row r="55" spans="1:6" s="1" customFormat="1" ht="18" customHeight="1" thickBot="1">
      <c r="A55" s="539" t="s">
        <v>182</v>
      </c>
      <c r="B55" s="510" t="s">
        <v>183</v>
      </c>
      <c r="C55" s="39"/>
      <c r="D55" s="49"/>
      <c r="E55" s="61"/>
      <c r="F55" s="83"/>
    </row>
    <row r="56" spans="1:6" s="1" customFormat="1" ht="18" customHeight="1" thickBot="1">
      <c r="A56" s="536" t="s">
        <v>8</v>
      </c>
      <c r="B56" s="511" t="s">
        <v>184</v>
      </c>
      <c r="C56" s="36"/>
      <c r="D56" s="46"/>
      <c r="E56" s="58"/>
      <c r="F56" s="84"/>
    </row>
    <row r="57" spans="1:6" s="1" customFormat="1" ht="18" customHeight="1">
      <c r="A57" s="537" t="s">
        <v>88</v>
      </c>
      <c r="B57" s="508" t="s">
        <v>185</v>
      </c>
      <c r="C57" s="42"/>
      <c r="D57" s="52"/>
      <c r="E57" s="64"/>
      <c r="F57" s="81"/>
    </row>
    <row r="58" spans="1:6" s="1" customFormat="1" ht="18" customHeight="1">
      <c r="A58" s="538" t="s">
        <v>89</v>
      </c>
      <c r="B58" s="509" t="s">
        <v>186</v>
      </c>
      <c r="C58" s="42"/>
      <c r="D58" s="52"/>
      <c r="E58" s="64"/>
      <c r="F58" s="71"/>
    </row>
    <row r="59" spans="1:6" s="1" customFormat="1" ht="18" customHeight="1">
      <c r="A59" s="538" t="s">
        <v>187</v>
      </c>
      <c r="B59" s="509" t="s">
        <v>188</v>
      </c>
      <c r="C59" s="42"/>
      <c r="D59" s="52"/>
      <c r="E59" s="64"/>
      <c r="F59" s="73"/>
    </row>
    <row r="60" spans="1:6" s="1" customFormat="1" ht="18" customHeight="1" thickBot="1">
      <c r="A60" s="539" t="s">
        <v>189</v>
      </c>
      <c r="B60" s="510" t="s">
        <v>190</v>
      </c>
      <c r="C60" s="42"/>
      <c r="D60" s="52"/>
      <c r="E60" s="64"/>
      <c r="F60" s="85"/>
    </row>
    <row r="61" spans="1:6" s="1" customFormat="1" ht="18" customHeight="1" thickBot="1">
      <c r="A61" s="536" t="s">
        <v>9</v>
      </c>
      <c r="B61" s="507" t="s">
        <v>191</v>
      </c>
      <c r="C61" s="40"/>
      <c r="D61" s="50"/>
      <c r="E61" s="62"/>
      <c r="F61" s="92"/>
    </row>
    <row r="62" spans="1:6" s="1" customFormat="1" ht="18" customHeight="1" thickBot="1">
      <c r="A62" s="540" t="s">
        <v>192</v>
      </c>
      <c r="B62" s="511" t="s">
        <v>193</v>
      </c>
      <c r="C62" s="36"/>
      <c r="D62" s="46"/>
      <c r="E62" s="58"/>
      <c r="F62" s="82"/>
    </row>
    <row r="63" spans="1:6" s="1" customFormat="1" ht="18" customHeight="1">
      <c r="A63" s="537" t="s">
        <v>194</v>
      </c>
      <c r="B63" s="508" t="s">
        <v>195</v>
      </c>
      <c r="C63" s="42"/>
      <c r="D63" s="52"/>
      <c r="E63" s="64"/>
      <c r="F63" s="81"/>
    </row>
    <row r="64" spans="1:6" s="1" customFormat="1" ht="18" customHeight="1">
      <c r="A64" s="538" t="s">
        <v>196</v>
      </c>
      <c r="B64" s="509" t="s">
        <v>197</v>
      </c>
      <c r="C64" s="42"/>
      <c r="D64" s="52"/>
      <c r="E64" s="64"/>
      <c r="F64" s="71"/>
    </row>
    <row r="65" spans="1:6" s="1" customFormat="1" ht="18" customHeight="1" thickBot="1">
      <c r="A65" s="539" t="s">
        <v>198</v>
      </c>
      <c r="B65" s="512" t="s">
        <v>199</v>
      </c>
      <c r="C65" s="42"/>
      <c r="D65" s="52"/>
      <c r="E65" s="64"/>
      <c r="F65" s="79"/>
    </row>
    <row r="66" spans="1:6" s="1" customFormat="1" ht="18" customHeight="1" thickBot="1">
      <c r="A66" s="540" t="s">
        <v>200</v>
      </c>
      <c r="B66" s="511" t="s">
        <v>201</v>
      </c>
      <c r="C66" s="36"/>
      <c r="D66" s="46"/>
      <c r="E66" s="58"/>
      <c r="F66" s="82"/>
    </row>
    <row r="67" spans="1:6" s="1" customFormat="1" ht="18" customHeight="1">
      <c r="A67" s="537" t="s">
        <v>202</v>
      </c>
      <c r="B67" s="508" t="s">
        <v>203</v>
      </c>
      <c r="C67" s="42"/>
      <c r="D67" s="52"/>
      <c r="E67" s="64"/>
      <c r="F67" s="86"/>
    </row>
    <row r="68" spans="1:6" s="1" customFormat="1" ht="18" customHeight="1">
      <c r="A68" s="538" t="s">
        <v>69</v>
      </c>
      <c r="B68" s="509" t="s">
        <v>204</v>
      </c>
      <c r="C68" s="42"/>
      <c r="D68" s="52"/>
      <c r="E68" s="64"/>
      <c r="F68" s="71"/>
    </row>
    <row r="69" spans="1:6" s="1" customFormat="1" ht="18" customHeight="1">
      <c r="A69" s="538" t="s">
        <v>205</v>
      </c>
      <c r="B69" s="509" t="s">
        <v>206</v>
      </c>
      <c r="C69" s="42"/>
      <c r="D69" s="52"/>
      <c r="E69" s="64"/>
      <c r="F69" s="71"/>
    </row>
    <row r="70" spans="1:6" s="1" customFormat="1" ht="18" customHeight="1" thickBot="1">
      <c r="A70" s="539" t="s">
        <v>207</v>
      </c>
      <c r="B70" s="510" t="s">
        <v>208</v>
      </c>
      <c r="C70" s="42"/>
      <c r="D70" s="52"/>
      <c r="E70" s="64"/>
      <c r="F70" s="79"/>
    </row>
    <row r="71" spans="1:6" s="1" customFormat="1" ht="18" customHeight="1" thickBot="1">
      <c r="A71" s="540" t="s">
        <v>209</v>
      </c>
      <c r="B71" s="511" t="s">
        <v>210</v>
      </c>
      <c r="C71" s="36"/>
      <c r="D71" s="46"/>
      <c r="E71" s="58"/>
      <c r="F71" s="82"/>
    </row>
    <row r="72" spans="1:6" s="1" customFormat="1" ht="18" customHeight="1">
      <c r="A72" s="537" t="s">
        <v>90</v>
      </c>
      <c r="B72" s="508" t="s">
        <v>211</v>
      </c>
      <c r="C72" s="42"/>
      <c r="D72" s="52"/>
      <c r="E72" s="64"/>
      <c r="F72" s="77"/>
    </row>
    <row r="73" spans="1:6" s="1" customFormat="1" ht="18" customHeight="1" thickBot="1">
      <c r="A73" s="539" t="s">
        <v>91</v>
      </c>
      <c r="B73" s="510" t="s">
        <v>212</v>
      </c>
      <c r="C73" s="42"/>
      <c r="D73" s="52"/>
      <c r="E73" s="64"/>
      <c r="F73" s="76"/>
    </row>
    <row r="74" spans="1:6" s="1" customFormat="1" ht="18" customHeight="1" thickBot="1">
      <c r="A74" s="540" t="s">
        <v>213</v>
      </c>
      <c r="B74" s="511" t="s">
        <v>214</v>
      </c>
      <c r="C74" s="36"/>
      <c r="D74" s="46"/>
      <c r="E74" s="58"/>
      <c r="F74" s="78"/>
    </row>
    <row r="75" spans="1:7" s="1" customFormat="1" ht="18" customHeight="1">
      <c r="A75" s="537" t="s">
        <v>215</v>
      </c>
      <c r="B75" s="508" t="s">
        <v>216</v>
      </c>
      <c r="C75" s="42"/>
      <c r="D75" s="52"/>
      <c r="E75" s="64"/>
      <c r="F75" s="87"/>
      <c r="G75" s="56"/>
    </row>
    <row r="76" spans="1:6" ht="18" customHeight="1">
      <c r="A76" s="538" t="s">
        <v>217</v>
      </c>
      <c r="B76" s="509" t="s">
        <v>218</v>
      </c>
      <c r="C76" s="42"/>
      <c r="D76" s="52"/>
      <c r="E76" s="64"/>
      <c r="F76" s="74"/>
    </row>
    <row r="77" spans="1:6" ht="18" customHeight="1" thickBot="1">
      <c r="A77" s="539" t="s">
        <v>219</v>
      </c>
      <c r="B77" s="510" t="s">
        <v>220</v>
      </c>
      <c r="C77" s="42"/>
      <c r="D77" s="52"/>
      <c r="E77" s="64"/>
      <c r="F77" s="88"/>
    </row>
    <row r="78" spans="1:6" ht="18" customHeight="1" thickBot="1">
      <c r="A78" s="540" t="s">
        <v>221</v>
      </c>
      <c r="B78" s="511" t="s">
        <v>222</v>
      </c>
      <c r="C78" s="36"/>
      <c r="D78" s="46"/>
      <c r="E78" s="58"/>
      <c r="F78" s="90"/>
    </row>
    <row r="79" spans="1:6" ht="18" customHeight="1">
      <c r="A79" s="541" t="s">
        <v>223</v>
      </c>
      <c r="B79" s="508" t="s">
        <v>224</v>
      </c>
      <c r="C79" s="42"/>
      <c r="D79" s="52"/>
      <c r="E79" s="64"/>
      <c r="F79" s="89"/>
    </row>
    <row r="80" spans="1:6" ht="18" customHeight="1">
      <c r="A80" s="542" t="s">
        <v>225</v>
      </c>
      <c r="B80" s="509" t="s">
        <v>226</v>
      </c>
      <c r="C80" s="42"/>
      <c r="D80" s="52"/>
      <c r="E80" s="64"/>
      <c r="F80" s="74"/>
    </row>
    <row r="81" spans="1:6" ht="18" customHeight="1">
      <c r="A81" s="542" t="s">
        <v>227</v>
      </c>
      <c r="B81" s="509" t="s">
        <v>228</v>
      </c>
      <c r="C81" s="42"/>
      <c r="D81" s="52"/>
      <c r="E81" s="64"/>
      <c r="F81" s="74"/>
    </row>
    <row r="82" spans="1:6" ht="18" customHeight="1" thickBot="1">
      <c r="A82" s="543" t="s">
        <v>229</v>
      </c>
      <c r="B82" s="510" t="s">
        <v>230</v>
      </c>
      <c r="C82" s="42"/>
      <c r="D82" s="52"/>
      <c r="E82" s="64"/>
      <c r="F82" s="88"/>
    </row>
    <row r="83" spans="1:6" ht="18" customHeight="1" thickBot="1">
      <c r="A83" s="540" t="s">
        <v>231</v>
      </c>
      <c r="B83" s="511" t="s">
        <v>232</v>
      </c>
      <c r="C83" s="45"/>
      <c r="D83" s="55"/>
      <c r="E83" s="67"/>
      <c r="F83" s="90"/>
    </row>
    <row r="84" spans="1:6" ht="18" customHeight="1" thickBot="1">
      <c r="A84" s="540" t="s">
        <v>233</v>
      </c>
      <c r="B84" s="513" t="s">
        <v>234</v>
      </c>
      <c r="C84" s="40"/>
      <c r="D84" s="50"/>
      <c r="E84" s="62"/>
      <c r="F84" s="90"/>
    </row>
    <row r="85" spans="1:6" ht="18" customHeight="1" thickBot="1">
      <c r="A85" s="544" t="s">
        <v>235</v>
      </c>
      <c r="B85" s="514" t="s">
        <v>236</v>
      </c>
      <c r="C85" s="40"/>
      <c r="D85" s="50"/>
      <c r="E85" s="62"/>
      <c r="F85" s="92"/>
    </row>
    <row r="86" spans="1:5" ht="15">
      <c r="A86" s="29"/>
      <c r="B86" s="30"/>
      <c r="C86" s="32"/>
      <c r="D86" s="32"/>
      <c r="E86" s="32"/>
    </row>
    <row r="87" spans="1:6" ht="15.75" customHeight="1">
      <c r="A87" s="647" t="s">
        <v>344</v>
      </c>
      <c r="B87" s="647"/>
      <c r="C87" s="647"/>
      <c r="D87" s="647"/>
      <c r="E87" s="647"/>
      <c r="F87" s="647"/>
    </row>
    <row r="88" spans="1:5" ht="15">
      <c r="A88" s="5"/>
      <c r="B88" s="5"/>
      <c r="C88" s="5"/>
      <c r="D88" s="5"/>
      <c r="E88" s="5"/>
    </row>
    <row r="89" spans="1:6" ht="15.75" thickBot="1">
      <c r="A89" s="660" t="s">
        <v>353</v>
      </c>
      <c r="B89" s="660"/>
      <c r="C89" s="690" t="s">
        <v>117</v>
      </c>
      <c r="D89" s="690"/>
      <c r="E89" s="690"/>
      <c r="F89" s="690"/>
    </row>
    <row r="90" spans="1:6" ht="24.75" customHeight="1">
      <c r="A90" s="680" t="s">
        <v>38</v>
      </c>
      <c r="B90" s="678" t="s">
        <v>28</v>
      </c>
      <c r="C90" s="648" t="s">
        <v>690</v>
      </c>
      <c r="D90" s="649"/>
      <c r="E90" s="649"/>
      <c r="F90" s="651" t="s">
        <v>114</v>
      </c>
    </row>
    <row r="91" spans="1:6" ht="27" customHeight="1" thickBot="1">
      <c r="A91" s="681"/>
      <c r="B91" s="679"/>
      <c r="C91" s="145" t="s">
        <v>112</v>
      </c>
      <c r="D91" s="146" t="s">
        <v>113</v>
      </c>
      <c r="E91" s="147" t="s">
        <v>349</v>
      </c>
      <c r="F91" s="652"/>
    </row>
    <row r="92" spans="1:6" ht="15.75" thickBot="1">
      <c r="A92" s="3">
        <v>1</v>
      </c>
      <c r="B92" s="4">
        <v>2</v>
      </c>
      <c r="C92" s="20">
        <v>3</v>
      </c>
      <c r="D92" s="4">
        <v>4</v>
      </c>
      <c r="E92" s="98">
        <v>5</v>
      </c>
      <c r="F92" s="33">
        <v>6</v>
      </c>
    </row>
    <row r="93" spans="1:6" ht="18" customHeight="1" thickBot="1">
      <c r="A93" s="547" t="s">
        <v>1</v>
      </c>
      <c r="B93" s="516" t="s">
        <v>674</v>
      </c>
      <c r="C93" s="93"/>
      <c r="D93" s="104"/>
      <c r="E93" s="99"/>
      <c r="F93" s="113"/>
    </row>
    <row r="94" spans="1:6" ht="18" customHeight="1">
      <c r="A94" s="548" t="s">
        <v>49</v>
      </c>
      <c r="B94" s="517" t="s">
        <v>29</v>
      </c>
      <c r="C94" s="94"/>
      <c r="D94" s="105"/>
      <c r="E94" s="100"/>
      <c r="F94" s="110"/>
    </row>
    <row r="95" spans="1:6" ht="18" customHeight="1">
      <c r="A95" s="538" t="s">
        <v>50</v>
      </c>
      <c r="B95" s="518" t="s">
        <v>92</v>
      </c>
      <c r="C95" s="38"/>
      <c r="D95" s="48"/>
      <c r="E95" s="60"/>
      <c r="F95" s="111"/>
    </row>
    <row r="96" spans="1:6" ht="18" customHeight="1">
      <c r="A96" s="538" t="s">
        <v>51</v>
      </c>
      <c r="B96" s="518" t="s">
        <v>68</v>
      </c>
      <c r="C96" s="39"/>
      <c r="D96" s="49"/>
      <c r="E96" s="61"/>
      <c r="F96" s="111"/>
    </row>
    <row r="97" spans="1:6" ht="18" customHeight="1">
      <c r="A97" s="538" t="s">
        <v>52</v>
      </c>
      <c r="B97" s="519" t="s">
        <v>93</v>
      </c>
      <c r="C97" s="39"/>
      <c r="D97" s="49"/>
      <c r="E97" s="61"/>
      <c r="F97" s="111"/>
    </row>
    <row r="98" spans="1:6" ht="18" customHeight="1">
      <c r="A98" s="538" t="s">
        <v>60</v>
      </c>
      <c r="B98" s="520" t="s">
        <v>94</v>
      </c>
      <c r="C98" s="39"/>
      <c r="D98" s="49"/>
      <c r="E98" s="61"/>
      <c r="F98" s="111"/>
    </row>
    <row r="99" spans="1:6" ht="18" customHeight="1">
      <c r="A99" s="538" t="s">
        <v>53</v>
      </c>
      <c r="B99" s="518" t="s">
        <v>237</v>
      </c>
      <c r="C99" s="39"/>
      <c r="D99" s="49"/>
      <c r="E99" s="61"/>
      <c r="F99" s="111"/>
    </row>
    <row r="100" spans="1:6" ht="18" customHeight="1">
      <c r="A100" s="538" t="s">
        <v>54</v>
      </c>
      <c r="B100" s="521" t="s">
        <v>238</v>
      </c>
      <c r="C100" s="39"/>
      <c r="D100" s="49"/>
      <c r="E100" s="61"/>
      <c r="F100" s="111"/>
    </row>
    <row r="101" spans="1:6" ht="18" customHeight="1">
      <c r="A101" s="538" t="s">
        <v>61</v>
      </c>
      <c r="B101" s="522" t="s">
        <v>239</v>
      </c>
      <c r="C101" s="39"/>
      <c r="D101" s="49"/>
      <c r="E101" s="61"/>
      <c r="F101" s="111"/>
    </row>
    <row r="102" spans="1:6" ht="18" customHeight="1">
      <c r="A102" s="538" t="s">
        <v>62</v>
      </c>
      <c r="B102" s="522" t="s">
        <v>240</v>
      </c>
      <c r="C102" s="39"/>
      <c r="D102" s="49"/>
      <c r="E102" s="61"/>
      <c r="F102" s="111"/>
    </row>
    <row r="103" spans="1:6" ht="18" customHeight="1">
      <c r="A103" s="538" t="s">
        <v>63</v>
      </c>
      <c r="B103" s="521" t="s">
        <v>241</v>
      </c>
      <c r="C103" s="39"/>
      <c r="D103" s="49"/>
      <c r="E103" s="61"/>
      <c r="F103" s="111"/>
    </row>
    <row r="104" spans="1:6" ht="18" customHeight="1">
      <c r="A104" s="538" t="s">
        <v>64</v>
      </c>
      <c r="B104" s="521" t="s">
        <v>242</v>
      </c>
      <c r="C104" s="39"/>
      <c r="D104" s="49"/>
      <c r="E104" s="61"/>
      <c r="F104" s="111"/>
    </row>
    <row r="105" spans="1:6" ht="18" customHeight="1">
      <c r="A105" s="538" t="s">
        <v>66</v>
      </c>
      <c r="B105" s="522" t="s">
        <v>243</v>
      </c>
      <c r="C105" s="39"/>
      <c r="D105" s="49"/>
      <c r="E105" s="61"/>
      <c r="F105" s="111"/>
    </row>
    <row r="106" spans="1:6" ht="18" customHeight="1">
      <c r="A106" s="549" t="s">
        <v>95</v>
      </c>
      <c r="B106" s="523" t="s">
        <v>244</v>
      </c>
      <c r="C106" s="39"/>
      <c r="D106" s="49"/>
      <c r="E106" s="61"/>
      <c r="F106" s="111"/>
    </row>
    <row r="107" spans="1:6" ht="18" customHeight="1">
      <c r="A107" s="538" t="s">
        <v>245</v>
      </c>
      <c r="B107" s="523" t="s">
        <v>246</v>
      </c>
      <c r="C107" s="39"/>
      <c r="D107" s="49"/>
      <c r="E107" s="61"/>
      <c r="F107" s="111"/>
    </row>
    <row r="108" spans="1:6" ht="18" customHeight="1" thickBot="1">
      <c r="A108" s="550" t="s">
        <v>247</v>
      </c>
      <c r="B108" s="524" t="s">
        <v>248</v>
      </c>
      <c r="C108" s="95"/>
      <c r="D108" s="106"/>
      <c r="E108" s="101"/>
      <c r="F108" s="112"/>
    </row>
    <row r="109" spans="1:6" ht="18" customHeight="1" thickBot="1">
      <c r="A109" s="536" t="s">
        <v>2</v>
      </c>
      <c r="B109" s="525" t="s">
        <v>675</v>
      </c>
      <c r="C109" s="36"/>
      <c r="D109" s="46"/>
      <c r="E109" s="58"/>
      <c r="F109" s="113"/>
    </row>
    <row r="110" spans="1:6" ht="18" customHeight="1">
      <c r="A110" s="537" t="s">
        <v>55</v>
      </c>
      <c r="B110" s="518" t="s">
        <v>249</v>
      </c>
      <c r="C110" s="37"/>
      <c r="D110" s="47"/>
      <c r="E110" s="59"/>
      <c r="F110" s="110"/>
    </row>
    <row r="111" spans="1:6" ht="18" customHeight="1">
      <c r="A111" s="537" t="s">
        <v>56</v>
      </c>
      <c r="B111" s="526" t="s">
        <v>250</v>
      </c>
      <c r="C111" s="37"/>
      <c r="D111" s="47"/>
      <c r="E111" s="59"/>
      <c r="F111" s="111"/>
    </row>
    <row r="112" spans="1:6" ht="18" customHeight="1">
      <c r="A112" s="537" t="s">
        <v>57</v>
      </c>
      <c r="B112" s="526" t="s">
        <v>96</v>
      </c>
      <c r="C112" s="38"/>
      <c r="D112" s="38"/>
      <c r="E112" s="38"/>
      <c r="F112" s="111"/>
    </row>
    <row r="113" spans="1:6" ht="18" customHeight="1">
      <c r="A113" s="537" t="s">
        <v>58</v>
      </c>
      <c r="B113" s="526" t="s">
        <v>251</v>
      </c>
      <c r="C113" s="60"/>
      <c r="D113" s="48"/>
      <c r="E113" s="60"/>
      <c r="F113" s="111"/>
    </row>
    <row r="114" spans="1:6" ht="18" customHeight="1">
      <c r="A114" s="537" t="s">
        <v>59</v>
      </c>
      <c r="B114" s="527" t="s">
        <v>252</v>
      </c>
      <c r="C114" s="60"/>
      <c r="D114" s="48"/>
      <c r="E114" s="60"/>
      <c r="F114" s="111"/>
    </row>
    <row r="115" spans="1:6" ht="18" customHeight="1">
      <c r="A115" s="537" t="s">
        <v>65</v>
      </c>
      <c r="B115" s="528" t="s">
        <v>253</v>
      </c>
      <c r="C115" s="60"/>
      <c r="D115" s="48"/>
      <c r="E115" s="60"/>
      <c r="F115" s="111"/>
    </row>
    <row r="116" spans="1:6" ht="18" customHeight="1">
      <c r="A116" s="537" t="s">
        <v>67</v>
      </c>
      <c r="B116" s="529" t="s">
        <v>254</v>
      </c>
      <c r="C116" s="60"/>
      <c r="D116" s="48"/>
      <c r="E116" s="60"/>
      <c r="F116" s="111"/>
    </row>
    <row r="117" spans="1:6" ht="18" customHeight="1">
      <c r="A117" s="537" t="s">
        <v>97</v>
      </c>
      <c r="B117" s="522" t="s">
        <v>240</v>
      </c>
      <c r="C117" s="60"/>
      <c r="D117" s="48"/>
      <c r="E117" s="60"/>
      <c r="F117" s="111"/>
    </row>
    <row r="118" spans="1:6" ht="18" customHeight="1">
      <c r="A118" s="537" t="s">
        <v>98</v>
      </c>
      <c r="B118" s="522" t="s">
        <v>255</v>
      </c>
      <c r="C118" s="60"/>
      <c r="D118" s="48"/>
      <c r="E118" s="60"/>
      <c r="F118" s="111"/>
    </row>
    <row r="119" spans="1:6" ht="18" customHeight="1">
      <c r="A119" s="537" t="s">
        <v>256</v>
      </c>
      <c r="B119" s="522" t="s">
        <v>257</v>
      </c>
      <c r="C119" s="60"/>
      <c r="D119" s="48"/>
      <c r="E119" s="60"/>
      <c r="F119" s="111"/>
    </row>
    <row r="120" spans="1:6" ht="18" customHeight="1">
      <c r="A120" s="537" t="s">
        <v>258</v>
      </c>
      <c r="B120" s="522" t="s">
        <v>243</v>
      </c>
      <c r="C120" s="60"/>
      <c r="D120" s="48"/>
      <c r="E120" s="60"/>
      <c r="F120" s="111"/>
    </row>
    <row r="121" spans="1:6" ht="18" customHeight="1">
      <c r="A121" s="537" t="s">
        <v>259</v>
      </c>
      <c r="B121" s="522" t="s">
        <v>260</v>
      </c>
      <c r="C121" s="60"/>
      <c r="D121" s="48"/>
      <c r="E121" s="60"/>
      <c r="F121" s="111"/>
    </row>
    <row r="122" spans="1:6" ht="18" customHeight="1" thickBot="1">
      <c r="A122" s="549" t="s">
        <v>261</v>
      </c>
      <c r="B122" s="522" t="s">
        <v>262</v>
      </c>
      <c r="C122" s="61"/>
      <c r="D122" s="49"/>
      <c r="E122" s="61"/>
      <c r="F122" s="112"/>
    </row>
    <row r="123" spans="1:6" ht="18" customHeight="1" thickBot="1">
      <c r="A123" s="536" t="s">
        <v>3</v>
      </c>
      <c r="B123" s="530" t="s">
        <v>263</v>
      </c>
      <c r="C123" s="36"/>
      <c r="D123" s="46"/>
      <c r="E123" s="58"/>
      <c r="F123" s="109"/>
    </row>
    <row r="124" spans="1:6" ht="18" customHeight="1">
      <c r="A124" s="537" t="s">
        <v>39</v>
      </c>
      <c r="B124" s="531" t="s">
        <v>33</v>
      </c>
      <c r="C124" s="37"/>
      <c r="D124" s="47"/>
      <c r="E124" s="59"/>
      <c r="F124" s="110"/>
    </row>
    <row r="125" spans="1:6" ht="18" customHeight="1" thickBot="1">
      <c r="A125" s="539" t="s">
        <v>138</v>
      </c>
      <c r="B125" s="526" t="s">
        <v>34</v>
      </c>
      <c r="C125" s="39"/>
      <c r="D125" s="49"/>
      <c r="E125" s="61"/>
      <c r="F125" s="112"/>
    </row>
    <row r="126" spans="1:6" ht="18" customHeight="1" thickBot="1">
      <c r="A126" s="536" t="s">
        <v>4</v>
      </c>
      <c r="B126" s="530" t="s">
        <v>264</v>
      </c>
      <c r="C126" s="36"/>
      <c r="D126" s="46"/>
      <c r="E126" s="58"/>
      <c r="F126" s="109"/>
    </row>
    <row r="127" spans="1:6" ht="18" customHeight="1" thickBot="1">
      <c r="A127" s="536" t="s">
        <v>5</v>
      </c>
      <c r="B127" s="530" t="s">
        <v>265</v>
      </c>
      <c r="C127" s="36"/>
      <c r="D127" s="46"/>
      <c r="E127" s="58"/>
      <c r="F127" s="109"/>
    </row>
    <row r="128" spans="1:6" ht="18" customHeight="1">
      <c r="A128" s="537" t="s">
        <v>42</v>
      </c>
      <c r="B128" s="531" t="s">
        <v>266</v>
      </c>
      <c r="C128" s="60"/>
      <c r="D128" s="48"/>
      <c r="E128" s="60"/>
      <c r="F128" s="110"/>
    </row>
    <row r="129" spans="1:6" ht="18" customHeight="1">
      <c r="A129" s="537" t="s">
        <v>43</v>
      </c>
      <c r="B129" s="531" t="s">
        <v>267</v>
      </c>
      <c r="C129" s="60"/>
      <c r="D129" s="48"/>
      <c r="E129" s="60"/>
      <c r="F129" s="111"/>
    </row>
    <row r="130" spans="1:6" ht="18" customHeight="1" thickBot="1">
      <c r="A130" s="549" t="s">
        <v>44</v>
      </c>
      <c r="B130" s="532" t="s">
        <v>268</v>
      </c>
      <c r="C130" s="60"/>
      <c r="D130" s="48"/>
      <c r="E130" s="60"/>
      <c r="F130" s="112"/>
    </row>
    <row r="131" spans="1:6" ht="18" customHeight="1" thickBot="1">
      <c r="A131" s="536" t="s">
        <v>6</v>
      </c>
      <c r="B131" s="530" t="s">
        <v>269</v>
      </c>
      <c r="C131" s="36"/>
      <c r="D131" s="46"/>
      <c r="E131" s="58"/>
      <c r="F131" s="109"/>
    </row>
    <row r="132" spans="1:6" ht="18" customHeight="1">
      <c r="A132" s="537" t="s">
        <v>45</v>
      </c>
      <c r="B132" s="531" t="s">
        <v>270</v>
      </c>
      <c r="C132" s="60"/>
      <c r="D132" s="48"/>
      <c r="E132" s="60"/>
      <c r="F132" s="110"/>
    </row>
    <row r="133" spans="1:6" ht="18" customHeight="1">
      <c r="A133" s="537" t="s">
        <v>46</v>
      </c>
      <c r="B133" s="531" t="s">
        <v>271</v>
      </c>
      <c r="C133" s="60"/>
      <c r="D133" s="48"/>
      <c r="E133" s="60"/>
      <c r="F133" s="111"/>
    </row>
    <row r="134" spans="1:6" ht="18" customHeight="1">
      <c r="A134" s="537" t="s">
        <v>172</v>
      </c>
      <c r="B134" s="531" t="s">
        <v>272</v>
      </c>
      <c r="C134" s="60"/>
      <c r="D134" s="48"/>
      <c r="E134" s="60"/>
      <c r="F134" s="111"/>
    </row>
    <row r="135" spans="1:6" ht="18" customHeight="1" thickBot="1">
      <c r="A135" s="549" t="s">
        <v>174</v>
      </c>
      <c r="B135" s="532" t="s">
        <v>273</v>
      </c>
      <c r="C135" s="60"/>
      <c r="D135" s="48"/>
      <c r="E135" s="60"/>
      <c r="F135" s="112"/>
    </row>
    <row r="136" spans="1:6" ht="18" customHeight="1" thickBot="1">
      <c r="A136" s="536" t="s">
        <v>7</v>
      </c>
      <c r="B136" s="530" t="s">
        <v>274</v>
      </c>
      <c r="C136" s="40"/>
      <c r="D136" s="50"/>
      <c r="E136" s="62"/>
      <c r="F136" s="109"/>
    </row>
    <row r="137" spans="1:6" ht="18" customHeight="1">
      <c r="A137" s="537" t="s">
        <v>47</v>
      </c>
      <c r="B137" s="531" t="s">
        <v>275</v>
      </c>
      <c r="C137" s="60"/>
      <c r="D137" s="48"/>
      <c r="E137" s="60"/>
      <c r="F137" s="110"/>
    </row>
    <row r="138" spans="1:6" ht="18" customHeight="1">
      <c r="A138" s="537" t="s">
        <v>48</v>
      </c>
      <c r="B138" s="531" t="s">
        <v>276</v>
      </c>
      <c r="C138" s="60"/>
      <c r="D138" s="48"/>
      <c r="E138" s="60"/>
      <c r="F138" s="111"/>
    </row>
    <row r="139" spans="1:6" ht="18" customHeight="1">
      <c r="A139" s="537" t="s">
        <v>87</v>
      </c>
      <c r="B139" s="531" t="s">
        <v>277</v>
      </c>
      <c r="C139" s="60"/>
      <c r="D139" s="48"/>
      <c r="E139" s="60"/>
      <c r="F139" s="111"/>
    </row>
    <row r="140" spans="1:6" ht="18" customHeight="1" thickBot="1">
      <c r="A140" s="549" t="s">
        <v>182</v>
      </c>
      <c r="B140" s="532" t="s">
        <v>278</v>
      </c>
      <c r="C140" s="60"/>
      <c r="D140" s="48"/>
      <c r="E140" s="60"/>
      <c r="F140" s="112"/>
    </row>
    <row r="141" spans="1:6" ht="18" customHeight="1" thickBot="1">
      <c r="A141" s="536" t="s">
        <v>8</v>
      </c>
      <c r="B141" s="530" t="s">
        <v>279</v>
      </c>
      <c r="C141" s="96"/>
      <c r="D141" s="107"/>
      <c r="E141" s="102"/>
      <c r="F141" s="109"/>
    </row>
    <row r="142" spans="1:6" ht="18" customHeight="1">
      <c r="A142" s="537" t="s">
        <v>88</v>
      </c>
      <c r="B142" s="531" t="s">
        <v>280</v>
      </c>
      <c r="C142" s="60"/>
      <c r="D142" s="48"/>
      <c r="E142" s="60"/>
      <c r="F142" s="110"/>
    </row>
    <row r="143" spans="1:6" ht="18" customHeight="1">
      <c r="A143" s="537" t="s">
        <v>89</v>
      </c>
      <c r="B143" s="531" t="s">
        <v>281</v>
      </c>
      <c r="C143" s="60"/>
      <c r="D143" s="48"/>
      <c r="E143" s="60"/>
      <c r="F143" s="111"/>
    </row>
    <row r="144" spans="1:6" ht="18" customHeight="1">
      <c r="A144" s="537" t="s">
        <v>187</v>
      </c>
      <c r="B144" s="531" t="s">
        <v>282</v>
      </c>
      <c r="C144" s="60"/>
      <c r="D144" s="48"/>
      <c r="E144" s="60"/>
      <c r="F144" s="111"/>
    </row>
    <row r="145" spans="1:6" ht="18" customHeight="1" thickBot="1">
      <c r="A145" s="537" t="s">
        <v>189</v>
      </c>
      <c r="B145" s="531" t="s">
        <v>283</v>
      </c>
      <c r="C145" s="60"/>
      <c r="D145" s="48"/>
      <c r="E145" s="60"/>
      <c r="F145" s="112"/>
    </row>
    <row r="146" spans="1:6" ht="18" customHeight="1" thickBot="1">
      <c r="A146" s="536" t="s">
        <v>9</v>
      </c>
      <c r="B146" s="530" t="s">
        <v>284</v>
      </c>
      <c r="C146" s="97"/>
      <c r="D146" s="108"/>
      <c r="E146" s="103"/>
      <c r="F146" s="109"/>
    </row>
    <row r="147" spans="1:6" ht="18" customHeight="1" thickBot="1">
      <c r="A147" s="551" t="s">
        <v>10</v>
      </c>
      <c r="B147" s="533" t="s">
        <v>285</v>
      </c>
      <c r="C147" s="97"/>
      <c r="D147" s="108"/>
      <c r="E147" s="103"/>
      <c r="F147" s="109"/>
    </row>
    <row r="148" spans="1:2" ht="18" customHeight="1">
      <c r="A148" s="534"/>
      <c r="B148" s="534"/>
    </row>
    <row r="149" spans="1:5" ht="18" customHeight="1">
      <c r="A149" s="466"/>
      <c r="B149" s="466"/>
      <c r="C149" s="5"/>
      <c r="D149" s="5"/>
      <c r="E149" s="5"/>
    </row>
    <row r="150" spans="1:6" ht="18" customHeight="1" thickBot="1">
      <c r="A150" s="687" t="s">
        <v>352</v>
      </c>
      <c r="B150" s="687"/>
      <c r="C150" s="691" t="s">
        <v>117</v>
      </c>
      <c r="D150" s="691"/>
      <c r="E150" s="691"/>
      <c r="F150" s="691"/>
    </row>
    <row r="151" spans="1:6" ht="18" customHeight="1" thickBot="1">
      <c r="A151" s="536">
        <v>1</v>
      </c>
      <c r="B151" s="525" t="s">
        <v>286</v>
      </c>
      <c r="C151" s="36">
        <f>+C61-C126</f>
        <v>0</v>
      </c>
      <c r="D151" s="46">
        <f>+D61-D126</f>
        <v>0</v>
      </c>
      <c r="E151" s="46">
        <f>+E61-E126</f>
        <v>0</v>
      </c>
      <c r="F151" s="151"/>
    </row>
    <row r="152" spans="1:6" ht="18" customHeight="1" thickBot="1">
      <c r="A152" s="536" t="s">
        <v>2</v>
      </c>
      <c r="B152" s="525" t="s">
        <v>287</v>
      </c>
      <c r="C152" s="36">
        <f>+C84-C146</f>
        <v>0</v>
      </c>
      <c r="D152" s="46">
        <f>+D84-D146</f>
        <v>0</v>
      </c>
      <c r="E152" s="46">
        <f>+E84-E146</f>
        <v>0</v>
      </c>
      <c r="F152" s="151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150:B150"/>
    <mergeCell ref="C150:F150"/>
    <mergeCell ref="B90:B91"/>
    <mergeCell ref="A90:A91"/>
    <mergeCell ref="A89:B89"/>
    <mergeCell ref="C89:F89"/>
    <mergeCell ref="C90:E90"/>
    <mergeCell ref="F90:F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Mórágyi Óvoda és Egységes Óvoda-Bölcsöde
2015. ÉVI KÖLTSÉGVETÉSÉNEK ÁLLAMI (ÁLLAMIGAZGATÁSI) FELADATOK MÉRLEGE
&amp;R&amp;"Times New Roman CE,Félkövér dőlt"&amp;11 1.4.2 számú melléklet </oddHeader>
  </headerFooter>
  <rowBreaks count="1" manualBreakCount="1">
    <brk id="8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C13">
      <selection activeCell="D30" sqref="D30"/>
    </sheetView>
  </sheetViews>
  <sheetFormatPr defaultColWidth="9.375" defaultRowHeight="12.75"/>
  <cols>
    <col min="1" max="1" width="6.75390625" style="124" customWidth="1"/>
    <col min="2" max="2" width="55.125" style="123" customWidth="1"/>
    <col min="3" max="5" width="16.375" style="124" customWidth="1"/>
    <col min="6" max="6" width="55.125" style="124" customWidth="1"/>
    <col min="7" max="13" width="16.375" style="124" customWidth="1"/>
    <col min="14" max="16384" width="9.375" style="9" customWidth="1"/>
  </cols>
  <sheetData>
    <row r="1" spans="1:13" ht="39.75" customHeight="1">
      <c r="A1" s="692" t="s">
        <v>74</v>
      </c>
      <c r="B1" s="692"/>
      <c r="C1" s="692"/>
      <c r="D1" s="692"/>
      <c r="E1" s="692"/>
      <c r="F1" s="692"/>
      <c r="G1" s="692"/>
      <c r="H1" s="692"/>
      <c r="I1" s="692"/>
      <c r="J1" s="126"/>
      <c r="K1" s="126"/>
      <c r="L1" s="126"/>
      <c r="M1" s="126"/>
    </row>
    <row r="2" spans="6:13" ht="14.25" thickBot="1">
      <c r="F2" s="702" t="s">
        <v>35</v>
      </c>
      <c r="G2" s="702"/>
      <c r="H2" s="702"/>
      <c r="I2" s="702"/>
      <c r="J2" s="127"/>
      <c r="K2" s="127"/>
      <c r="L2" s="127"/>
      <c r="M2" s="127"/>
    </row>
    <row r="3" spans="1:13" ht="18" customHeight="1" thickBot="1">
      <c r="A3" s="693" t="s">
        <v>38</v>
      </c>
      <c r="B3" s="128" t="s">
        <v>31</v>
      </c>
      <c r="C3" s="129"/>
      <c r="D3" s="134"/>
      <c r="E3" s="134"/>
      <c r="F3" s="703" t="s">
        <v>32</v>
      </c>
      <c r="G3" s="700"/>
      <c r="H3" s="700"/>
      <c r="I3" s="701"/>
      <c r="J3" s="136"/>
      <c r="K3" s="136"/>
      <c r="L3" s="136"/>
      <c r="M3" s="136"/>
    </row>
    <row r="4" spans="1:13" ht="18" customHeight="1" thickBot="1">
      <c r="A4" s="694"/>
      <c r="B4" s="697" t="s">
        <v>36</v>
      </c>
      <c r="C4" s="699" t="s">
        <v>690</v>
      </c>
      <c r="D4" s="700"/>
      <c r="E4" s="701"/>
      <c r="F4" s="128"/>
      <c r="G4" s="699" t="s">
        <v>690</v>
      </c>
      <c r="H4" s="700"/>
      <c r="I4" s="701"/>
      <c r="J4" s="136"/>
      <c r="K4" s="136"/>
      <c r="L4" s="136"/>
      <c r="M4" s="136"/>
    </row>
    <row r="5" spans="1:13" s="10" customFormat="1" ht="35.25" customHeight="1" thickBot="1">
      <c r="A5" s="695"/>
      <c r="B5" s="698"/>
      <c r="C5" s="19" t="s">
        <v>112</v>
      </c>
      <c r="D5" s="2" t="s">
        <v>113</v>
      </c>
      <c r="E5" s="26" t="s">
        <v>349</v>
      </c>
      <c r="F5" s="125" t="s">
        <v>36</v>
      </c>
      <c r="G5" s="19" t="s">
        <v>112</v>
      </c>
      <c r="H5" s="2" t="s">
        <v>113</v>
      </c>
      <c r="I5" s="21" t="s">
        <v>349</v>
      </c>
      <c r="J5" s="137"/>
      <c r="K5" s="137"/>
      <c r="L5" s="137"/>
      <c r="M5" s="137"/>
    </row>
    <row r="6" spans="1:13" s="11" customFormat="1" ht="12" customHeight="1" thickBot="1">
      <c r="A6" s="130">
        <v>1</v>
      </c>
      <c r="B6" s="131">
        <v>2</v>
      </c>
      <c r="C6" s="132" t="s">
        <v>3</v>
      </c>
      <c r="D6" s="132" t="s">
        <v>4</v>
      </c>
      <c r="E6" s="132" t="s">
        <v>5</v>
      </c>
      <c r="F6" s="132" t="s">
        <v>6</v>
      </c>
      <c r="G6" s="132" t="s">
        <v>7</v>
      </c>
      <c r="H6" s="132" t="s">
        <v>8</v>
      </c>
      <c r="I6" s="133" t="s">
        <v>9</v>
      </c>
      <c r="J6" s="138"/>
      <c r="K6" s="138"/>
      <c r="L6" s="138"/>
      <c r="M6" s="138"/>
    </row>
    <row r="7" spans="1:13" ht="18" customHeight="1">
      <c r="A7" s="563" t="s">
        <v>1</v>
      </c>
      <c r="B7" s="564" t="s">
        <v>292</v>
      </c>
      <c r="C7" s="565">
        <v>55923</v>
      </c>
      <c r="D7" s="566">
        <v>62287</v>
      </c>
      <c r="E7" s="566">
        <v>62287</v>
      </c>
      <c r="F7" s="564" t="s">
        <v>37</v>
      </c>
      <c r="G7" s="567">
        <f>'1.számú melléklet'!C94</f>
        <v>46459</v>
      </c>
      <c r="H7" s="568">
        <f>'1.számú melléklet'!D94</f>
        <v>53589</v>
      </c>
      <c r="I7" s="569">
        <f>'1.számú melléklet'!E94</f>
        <v>51529</v>
      </c>
      <c r="J7" s="139"/>
      <c r="K7" s="139"/>
      <c r="L7" s="139"/>
      <c r="M7" s="139"/>
    </row>
    <row r="8" spans="1:13" ht="34.5" customHeight="1">
      <c r="A8" s="570" t="s">
        <v>2</v>
      </c>
      <c r="B8" s="571" t="s">
        <v>293</v>
      </c>
      <c r="C8" s="572">
        <f>'1.számú melléklet'!C13</f>
        <v>52075</v>
      </c>
      <c r="D8" s="573">
        <f>'1.számú melléklet'!D13</f>
        <v>59294</v>
      </c>
      <c r="E8" s="573">
        <v>59294</v>
      </c>
      <c r="F8" s="571" t="s">
        <v>92</v>
      </c>
      <c r="G8" s="574">
        <f>'1.számú melléklet'!C95</f>
        <v>12160</v>
      </c>
      <c r="H8" s="572">
        <f>'1.számú melléklet'!D95</f>
        <v>12961</v>
      </c>
      <c r="I8" s="575">
        <f>'1.számú melléklet'!E95</f>
        <v>12961</v>
      </c>
      <c r="J8" s="139"/>
      <c r="K8" s="139"/>
      <c r="L8" s="139"/>
      <c r="M8" s="139"/>
    </row>
    <row r="9" spans="1:13" ht="18" customHeight="1">
      <c r="A9" s="570" t="s">
        <v>3</v>
      </c>
      <c r="B9" s="571" t="s">
        <v>294</v>
      </c>
      <c r="C9" s="572"/>
      <c r="D9" s="573"/>
      <c r="E9" s="573"/>
      <c r="F9" s="571" t="s">
        <v>295</v>
      </c>
      <c r="G9" s="574">
        <f>'1.számú melléklet'!C96</f>
        <v>50089</v>
      </c>
      <c r="H9" s="572">
        <f>'1.számú melléklet'!D96</f>
        <v>56576</v>
      </c>
      <c r="I9" s="575">
        <f>'1.számú melléklet'!E96</f>
        <v>55405</v>
      </c>
      <c r="J9" s="139"/>
      <c r="K9" s="139"/>
      <c r="L9" s="139"/>
      <c r="M9" s="139"/>
    </row>
    <row r="10" spans="1:13" ht="18" customHeight="1">
      <c r="A10" s="570" t="s">
        <v>4</v>
      </c>
      <c r="B10" s="571" t="s">
        <v>81</v>
      </c>
      <c r="C10" s="572">
        <f>'1.számú melléklet'!C27</f>
        <v>5930</v>
      </c>
      <c r="D10" s="573">
        <f>'1.számú melléklet'!D27</f>
        <v>8812</v>
      </c>
      <c r="E10" s="573">
        <f>'1.számú melléklet'!E27</f>
        <v>6562</v>
      </c>
      <c r="F10" s="571" t="s">
        <v>93</v>
      </c>
      <c r="G10" s="574">
        <f>'1.számú melléklet'!C97</f>
        <v>7665</v>
      </c>
      <c r="H10" s="572">
        <f>'1.számú melléklet'!D97</f>
        <v>9524</v>
      </c>
      <c r="I10" s="575">
        <f>'1.számú melléklet'!E97</f>
        <v>9524</v>
      </c>
      <c r="J10" s="139"/>
      <c r="K10" s="139"/>
      <c r="L10" s="139"/>
      <c r="M10" s="139"/>
    </row>
    <row r="11" spans="1:13" ht="18" customHeight="1">
      <c r="A11" s="570" t="s">
        <v>5</v>
      </c>
      <c r="B11" s="576" t="s">
        <v>296</v>
      </c>
      <c r="C11" s="572"/>
      <c r="D11" s="573"/>
      <c r="E11" s="573"/>
      <c r="F11" s="571" t="s">
        <v>94</v>
      </c>
      <c r="G11" s="574">
        <f>'1.számú melléklet'!C98</f>
        <v>10822</v>
      </c>
      <c r="H11" s="572">
        <f>'1.számú melléklet'!D98</f>
        <v>12367</v>
      </c>
      <c r="I11" s="575">
        <f>'1.számú melléklet'!E98</f>
        <v>12302</v>
      </c>
      <c r="J11" s="139"/>
      <c r="K11" s="139"/>
      <c r="L11" s="139"/>
      <c r="M11" s="139"/>
    </row>
    <row r="12" spans="1:13" ht="18" customHeight="1">
      <c r="A12" s="570" t="s">
        <v>6</v>
      </c>
      <c r="B12" s="571" t="s">
        <v>297</v>
      </c>
      <c r="C12" s="574"/>
      <c r="D12" s="572"/>
      <c r="E12" s="577"/>
      <c r="F12" s="571" t="s">
        <v>30</v>
      </c>
      <c r="G12" s="574">
        <v>6200</v>
      </c>
      <c r="H12" s="572">
        <v>10452</v>
      </c>
      <c r="I12" s="578"/>
      <c r="J12" s="139"/>
      <c r="K12" s="139"/>
      <c r="L12" s="139"/>
      <c r="M12" s="139"/>
    </row>
    <row r="13" spans="1:13" ht="18" customHeight="1">
      <c r="A13" s="570" t="s">
        <v>7</v>
      </c>
      <c r="B13" s="571" t="s">
        <v>662</v>
      </c>
      <c r="C13" s="574">
        <v>13893</v>
      </c>
      <c r="D13" s="572">
        <v>17726</v>
      </c>
      <c r="E13" s="572">
        <v>13819</v>
      </c>
      <c r="F13" s="579"/>
      <c r="G13" s="574"/>
      <c r="H13" s="572"/>
      <c r="I13" s="578"/>
      <c r="J13" s="139"/>
      <c r="K13" s="139"/>
      <c r="L13" s="139"/>
      <c r="M13" s="139"/>
    </row>
    <row r="14" spans="1:13" ht="18" customHeight="1">
      <c r="A14" s="570" t="s">
        <v>8</v>
      </c>
      <c r="B14" s="579" t="s">
        <v>677</v>
      </c>
      <c r="C14" s="574"/>
      <c r="D14" s="572"/>
      <c r="E14" s="573"/>
      <c r="F14" s="579"/>
      <c r="G14" s="574"/>
      <c r="H14" s="572"/>
      <c r="I14" s="578"/>
      <c r="J14" s="139"/>
      <c r="K14" s="139"/>
      <c r="L14" s="139"/>
      <c r="M14" s="139"/>
    </row>
    <row r="15" spans="1:13" ht="18" customHeight="1">
      <c r="A15" s="570" t="s">
        <v>9</v>
      </c>
      <c r="B15" s="580"/>
      <c r="C15" s="574"/>
      <c r="D15" s="572"/>
      <c r="E15" s="577"/>
      <c r="F15" s="579"/>
      <c r="G15" s="574"/>
      <c r="H15" s="572"/>
      <c r="I15" s="578"/>
      <c r="J15" s="139"/>
      <c r="K15" s="139"/>
      <c r="L15" s="139"/>
      <c r="M15" s="139"/>
    </row>
    <row r="16" spans="1:13" ht="18" customHeight="1">
      <c r="A16" s="570" t="s">
        <v>10</v>
      </c>
      <c r="B16" s="579"/>
      <c r="C16" s="572"/>
      <c r="D16" s="573"/>
      <c r="E16" s="573"/>
      <c r="F16" s="579"/>
      <c r="G16" s="574"/>
      <c r="H16" s="572"/>
      <c r="I16" s="578"/>
      <c r="J16" s="139"/>
      <c r="K16" s="139"/>
      <c r="L16" s="139"/>
      <c r="M16" s="139"/>
    </row>
    <row r="17" spans="1:13" ht="18" customHeight="1">
      <c r="A17" s="570" t="s">
        <v>11</v>
      </c>
      <c r="B17" s="579"/>
      <c r="C17" s="572"/>
      <c r="D17" s="573"/>
      <c r="E17" s="573"/>
      <c r="F17" s="579"/>
      <c r="G17" s="574"/>
      <c r="H17" s="572"/>
      <c r="I17" s="578"/>
      <c r="J17" s="139"/>
      <c r="K17" s="139"/>
      <c r="L17" s="139"/>
      <c r="M17" s="139"/>
    </row>
    <row r="18" spans="1:13" ht="18" customHeight="1" thickBot="1">
      <c r="A18" s="570" t="s">
        <v>12</v>
      </c>
      <c r="B18" s="581"/>
      <c r="C18" s="582"/>
      <c r="D18" s="583"/>
      <c r="E18" s="583"/>
      <c r="F18" s="579"/>
      <c r="G18" s="584"/>
      <c r="H18" s="582"/>
      <c r="I18" s="585"/>
      <c r="J18" s="139"/>
      <c r="K18" s="139"/>
      <c r="L18" s="139"/>
      <c r="M18" s="139"/>
    </row>
    <row r="19" spans="1:13" ht="37.5" customHeight="1" thickBot="1">
      <c r="A19" s="586" t="s">
        <v>13</v>
      </c>
      <c r="B19" s="587" t="s">
        <v>298</v>
      </c>
      <c r="C19" s="588">
        <f>+C7+C8+C10+C11+C13+C14+C15+C16+C17+C18</f>
        <v>127821</v>
      </c>
      <c r="D19" s="588">
        <f>+D7+D8+D10+D11+D13+D14+D15+D16+D17+D18</f>
        <v>148119</v>
      </c>
      <c r="E19" s="588">
        <f>+E7+E8+E10+E11+E13+E14+E15+E16+E17+E18</f>
        <v>141962</v>
      </c>
      <c r="F19" s="587" t="s">
        <v>299</v>
      </c>
      <c r="G19" s="589">
        <f>SUM(G7:G18)</f>
        <v>133395</v>
      </c>
      <c r="H19" s="589">
        <f>SUM(H7:H18)</f>
        <v>155469</v>
      </c>
      <c r="I19" s="590">
        <f>SUM(I7:I18)</f>
        <v>141721</v>
      </c>
      <c r="J19" s="140"/>
      <c r="K19" s="140"/>
      <c r="L19" s="140"/>
      <c r="M19" s="140"/>
    </row>
    <row r="20" spans="1:13" ht="34.5" customHeight="1">
      <c r="A20" s="591" t="s">
        <v>14</v>
      </c>
      <c r="B20" s="592" t="s">
        <v>300</v>
      </c>
      <c r="C20" s="593">
        <f>+C21+C22+C23+C24</f>
        <v>53426</v>
      </c>
      <c r="D20" s="593">
        <f>+D21+D22+D23+D24</f>
        <v>50311</v>
      </c>
      <c r="E20" s="593">
        <f>+E21+E22+E23+E24</f>
        <v>50311</v>
      </c>
      <c r="F20" s="571" t="s">
        <v>99</v>
      </c>
      <c r="G20" s="594"/>
      <c r="H20" s="595"/>
      <c r="I20" s="596"/>
      <c r="J20" s="141"/>
      <c r="K20" s="141"/>
      <c r="L20" s="141"/>
      <c r="M20" s="141"/>
    </row>
    <row r="21" spans="1:13" ht="18" customHeight="1">
      <c r="A21" s="570" t="s">
        <v>15</v>
      </c>
      <c r="B21" s="571" t="s">
        <v>301</v>
      </c>
      <c r="C21" s="572">
        <f>'1.számú melléklet'!C72</f>
        <v>6177</v>
      </c>
      <c r="D21" s="572">
        <f>'1.számú melléklet'!D72</f>
        <v>4234</v>
      </c>
      <c r="E21" s="572">
        <f>'1.számú melléklet'!E72</f>
        <v>4234</v>
      </c>
      <c r="F21" s="571" t="s">
        <v>302</v>
      </c>
      <c r="G21" s="574"/>
      <c r="H21" s="572"/>
      <c r="I21" s="578"/>
      <c r="J21" s="141"/>
      <c r="K21" s="141"/>
      <c r="L21" s="141"/>
      <c r="M21" s="141"/>
    </row>
    <row r="22" spans="1:13" ht="18" customHeight="1">
      <c r="A22" s="570" t="s">
        <v>16</v>
      </c>
      <c r="B22" s="571" t="s">
        <v>303</v>
      </c>
      <c r="C22" s="572"/>
      <c r="D22" s="573"/>
      <c r="E22" s="573"/>
      <c r="F22" s="571" t="s">
        <v>72</v>
      </c>
      <c r="G22" s="574"/>
      <c r="H22" s="572"/>
      <c r="I22" s="578"/>
      <c r="J22" s="141"/>
      <c r="K22" s="141"/>
      <c r="L22" s="141"/>
      <c r="M22" s="141"/>
    </row>
    <row r="23" spans="1:13" ht="18" customHeight="1">
      <c r="A23" s="570" t="s">
        <v>17</v>
      </c>
      <c r="B23" s="571" t="s">
        <v>216</v>
      </c>
      <c r="C23" s="572"/>
      <c r="D23" s="573">
        <v>2013</v>
      </c>
      <c r="E23" s="573">
        <v>2013</v>
      </c>
      <c r="F23" s="571" t="s">
        <v>73</v>
      </c>
      <c r="G23" s="574"/>
      <c r="H23" s="572"/>
      <c r="I23" s="578"/>
      <c r="J23" s="141"/>
      <c r="K23" s="141"/>
      <c r="L23" s="141"/>
      <c r="M23" s="141"/>
    </row>
    <row r="24" spans="1:13" ht="18" customHeight="1">
      <c r="A24" s="570" t="s">
        <v>18</v>
      </c>
      <c r="B24" s="571" t="s">
        <v>305</v>
      </c>
      <c r="C24" s="572">
        <v>47249</v>
      </c>
      <c r="D24" s="597">
        <f>SUM('1.számú melléklet'!D138)</f>
        <v>44064</v>
      </c>
      <c r="E24" s="597">
        <v>44064</v>
      </c>
      <c r="F24" s="592" t="s">
        <v>696</v>
      </c>
      <c r="G24" s="574"/>
      <c r="H24" s="572">
        <v>1747</v>
      </c>
      <c r="I24" s="578">
        <v>1747</v>
      </c>
      <c r="J24" s="141"/>
      <c r="K24" s="141"/>
      <c r="L24" s="141"/>
      <c r="M24" s="141"/>
    </row>
    <row r="25" spans="1:13" ht="35.25" customHeight="1">
      <c r="A25" s="570" t="s">
        <v>19</v>
      </c>
      <c r="B25" s="571" t="s">
        <v>307</v>
      </c>
      <c r="C25" s="598">
        <f>+C26+C27</f>
        <v>0</v>
      </c>
      <c r="D25" s="599"/>
      <c r="E25" s="599"/>
      <c r="F25" s="571" t="s">
        <v>100</v>
      </c>
      <c r="G25" s="574"/>
      <c r="H25" s="572"/>
      <c r="I25" s="578"/>
      <c r="J25" s="141"/>
      <c r="K25" s="141"/>
      <c r="L25" s="141"/>
      <c r="M25" s="141"/>
    </row>
    <row r="26" spans="1:13" ht="18" customHeight="1">
      <c r="A26" s="591" t="s">
        <v>20</v>
      </c>
      <c r="B26" s="592" t="s">
        <v>308</v>
      </c>
      <c r="C26" s="595"/>
      <c r="D26" s="597"/>
      <c r="E26" s="597"/>
      <c r="F26" s="564" t="s">
        <v>101</v>
      </c>
      <c r="G26" s="594"/>
      <c r="H26" s="595"/>
      <c r="I26" s="596"/>
      <c r="J26" s="141"/>
      <c r="K26" s="141"/>
      <c r="L26" s="141"/>
      <c r="M26" s="141"/>
    </row>
    <row r="27" spans="1:13" ht="32.25" customHeight="1" thickBot="1">
      <c r="A27" s="570" t="s">
        <v>21</v>
      </c>
      <c r="B27" s="571" t="s">
        <v>309</v>
      </c>
      <c r="C27" s="572"/>
      <c r="D27" s="573"/>
      <c r="E27" s="573"/>
      <c r="F27" s="600" t="s">
        <v>670</v>
      </c>
      <c r="G27" s="574">
        <v>47249</v>
      </c>
      <c r="H27" s="572">
        <f>SUM('1.számú melléklet'!D138)</f>
        <v>44064</v>
      </c>
      <c r="I27" s="578">
        <v>44064</v>
      </c>
      <c r="J27" s="141"/>
      <c r="K27" s="141"/>
      <c r="L27" s="141"/>
      <c r="M27" s="141"/>
    </row>
    <row r="28" spans="1:13" ht="35.25" customHeight="1" thickBot="1">
      <c r="A28" s="586" t="s">
        <v>22</v>
      </c>
      <c r="B28" s="587" t="s">
        <v>310</v>
      </c>
      <c r="C28" s="588">
        <f>+C20+C25-C24</f>
        <v>6177</v>
      </c>
      <c r="D28" s="588">
        <f>+D20+D25-D24</f>
        <v>6247</v>
      </c>
      <c r="E28" s="588">
        <f>+E20+E25-E24</f>
        <v>6247</v>
      </c>
      <c r="F28" s="587" t="s">
        <v>311</v>
      </c>
      <c r="G28" s="589">
        <f>SUM(G20:G27)</f>
        <v>47249</v>
      </c>
      <c r="H28" s="588">
        <f>SUM(H20:H27)</f>
        <v>45811</v>
      </c>
      <c r="I28" s="590">
        <f>SUM(I20:I27)</f>
        <v>45811</v>
      </c>
      <c r="J28" s="140"/>
      <c r="K28" s="140"/>
      <c r="L28" s="140"/>
      <c r="M28" s="140"/>
    </row>
    <row r="29" spans="1:13" ht="18" customHeight="1" thickBot="1">
      <c r="A29" s="586" t="s">
        <v>23</v>
      </c>
      <c r="B29" s="587" t="s">
        <v>678</v>
      </c>
      <c r="C29" s="601">
        <f>+C19+C28</f>
        <v>133998</v>
      </c>
      <c r="D29" s="601">
        <f>+D19+D28</f>
        <v>154366</v>
      </c>
      <c r="E29" s="601">
        <f>+E19+E28</f>
        <v>148209</v>
      </c>
      <c r="F29" s="587" t="s">
        <v>679</v>
      </c>
      <c r="G29" s="601">
        <f>+G19</f>
        <v>133395</v>
      </c>
      <c r="H29" s="601">
        <f>+H19+H24</f>
        <v>157216</v>
      </c>
      <c r="I29" s="601">
        <f>+I19+I24</f>
        <v>143468</v>
      </c>
      <c r="J29" s="142"/>
      <c r="K29" s="142"/>
      <c r="L29" s="142"/>
      <c r="M29" s="142"/>
    </row>
    <row r="30" spans="1:13" ht="18" customHeight="1" thickBot="1">
      <c r="A30" s="586" t="s">
        <v>24</v>
      </c>
      <c r="B30" s="587" t="s">
        <v>76</v>
      </c>
      <c r="C30" s="601" t="str">
        <f>IF(C29-G29&lt;0,G29-C29,"-")</f>
        <v>-</v>
      </c>
      <c r="D30" s="601">
        <f>IF(D29-H29&lt;0,H29-D29,"-")</f>
        <v>2850</v>
      </c>
      <c r="E30" s="601" t="str">
        <f>IF(E29-I29&lt;0,I29-E29,"-")</f>
        <v>-</v>
      </c>
      <c r="F30" s="587" t="s">
        <v>77</v>
      </c>
      <c r="G30" s="601">
        <f>IF(C29-G29&gt;0,C29-G29,"-")</f>
        <v>603</v>
      </c>
      <c r="H30" s="601" t="str">
        <f>IF(D29-H29&gt;0,D29-H29,"-")</f>
        <v>-</v>
      </c>
      <c r="I30" s="601">
        <f>IF(E29-I29&gt;0,E29-I29,"-")</f>
        <v>4741</v>
      </c>
      <c r="J30" s="142"/>
      <c r="K30" s="142"/>
      <c r="L30" s="142"/>
      <c r="M30" s="142"/>
    </row>
    <row r="31" spans="1:13" ht="18" customHeight="1" thickBot="1">
      <c r="A31" s="586" t="s">
        <v>25</v>
      </c>
      <c r="B31" s="587" t="s">
        <v>314</v>
      </c>
      <c r="C31" s="601" t="str">
        <f>IF(C19+C20-G29&lt;0,G29-(C19+C20),"-")</f>
        <v>-</v>
      </c>
      <c r="D31" s="588"/>
      <c r="E31" s="601"/>
      <c r="F31" s="587" t="s">
        <v>315</v>
      </c>
      <c r="G31" s="601">
        <f>IF(C19+C20-C24-G29&gt;0,C19+C20-C24-G29,"-")</f>
        <v>603</v>
      </c>
      <c r="H31" s="601" t="str">
        <f>IF(D19+D20-D24-H29&gt;0,D19+D20-D24-H29,"-")</f>
        <v>-</v>
      </c>
      <c r="I31" s="601">
        <f>IF(E19+E20-E24-I29&gt;0,E19+E20-E24-I29,"-")</f>
        <v>4741</v>
      </c>
      <c r="J31" s="142"/>
      <c r="K31" s="142"/>
      <c r="L31" s="142"/>
      <c r="M31" s="142"/>
    </row>
    <row r="32" spans="2:6" ht="18" customHeight="1">
      <c r="B32" s="696"/>
      <c r="C32" s="696"/>
      <c r="D32" s="696"/>
      <c r="E32" s="696"/>
      <c r="F32" s="696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24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10" customFormat="1" ht="12" customHeight="1">
      <c r="A39" s="124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 számú melléklet</oddHead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C1">
      <selection activeCell="H18" sqref="H18"/>
    </sheetView>
  </sheetViews>
  <sheetFormatPr defaultColWidth="9.375" defaultRowHeight="12.75"/>
  <cols>
    <col min="1" max="1" width="6.75390625" style="124" customWidth="1"/>
    <col min="2" max="2" width="55.125" style="123" customWidth="1"/>
    <col min="3" max="5" width="16.375" style="124" customWidth="1"/>
    <col min="6" max="6" width="55.125" style="124" customWidth="1"/>
    <col min="7" max="13" width="16.375" style="124" customWidth="1"/>
    <col min="14" max="16384" width="9.375" style="9" customWidth="1"/>
  </cols>
  <sheetData>
    <row r="1" spans="1:13" ht="39.75" customHeight="1">
      <c r="A1" s="692" t="s">
        <v>666</v>
      </c>
      <c r="B1" s="692"/>
      <c r="C1" s="692"/>
      <c r="D1" s="692"/>
      <c r="E1" s="692"/>
      <c r="F1" s="692"/>
      <c r="G1" s="692"/>
      <c r="H1" s="692"/>
      <c r="I1" s="692"/>
      <c r="J1" s="126"/>
      <c r="K1" s="126"/>
      <c r="L1" s="126"/>
      <c r="M1" s="126"/>
    </row>
    <row r="2" spans="6:13" ht="14.25" thickBot="1">
      <c r="F2" s="702" t="s">
        <v>35</v>
      </c>
      <c r="G2" s="702"/>
      <c r="H2" s="702"/>
      <c r="I2" s="702"/>
      <c r="J2" s="127"/>
      <c r="K2" s="127"/>
      <c r="L2" s="127"/>
      <c r="M2" s="127"/>
    </row>
    <row r="3" spans="1:13" ht="18" customHeight="1" thickBot="1">
      <c r="A3" s="693" t="s">
        <v>38</v>
      </c>
      <c r="B3" s="128" t="s">
        <v>31</v>
      </c>
      <c r="C3" s="129"/>
      <c r="D3" s="134"/>
      <c r="E3" s="134"/>
      <c r="F3" s="703" t="s">
        <v>32</v>
      </c>
      <c r="G3" s="700"/>
      <c r="H3" s="700"/>
      <c r="I3" s="701"/>
      <c r="J3" s="136"/>
      <c r="K3" s="136"/>
      <c r="L3" s="136"/>
      <c r="M3" s="136"/>
    </row>
    <row r="4" spans="1:13" ht="18" customHeight="1" thickBot="1">
      <c r="A4" s="694"/>
      <c r="B4" s="697" t="s">
        <v>36</v>
      </c>
      <c r="C4" s="699" t="s">
        <v>690</v>
      </c>
      <c r="D4" s="700"/>
      <c r="E4" s="701"/>
      <c r="F4" s="128"/>
      <c r="G4" s="699" t="s">
        <v>690</v>
      </c>
      <c r="H4" s="700"/>
      <c r="I4" s="701"/>
      <c r="J4" s="136"/>
      <c r="K4" s="136"/>
      <c r="L4" s="136"/>
      <c r="M4" s="136"/>
    </row>
    <row r="5" spans="1:13" s="10" customFormat="1" ht="35.25" customHeight="1" thickBot="1">
      <c r="A5" s="695"/>
      <c r="B5" s="698"/>
      <c r="C5" s="19" t="s">
        <v>112</v>
      </c>
      <c r="D5" s="2" t="s">
        <v>113</v>
      </c>
      <c r="E5" s="26" t="s">
        <v>349</v>
      </c>
      <c r="F5" s="125" t="s">
        <v>36</v>
      </c>
      <c r="G5" s="19" t="s">
        <v>112</v>
      </c>
      <c r="H5" s="2" t="s">
        <v>113</v>
      </c>
      <c r="I5" s="21" t="s">
        <v>349</v>
      </c>
      <c r="J5" s="137"/>
      <c r="K5" s="137"/>
      <c r="L5" s="137"/>
      <c r="M5" s="137"/>
    </row>
    <row r="6" spans="1:13" s="11" customFormat="1" ht="12" customHeight="1" thickBot="1">
      <c r="A6" s="130">
        <v>1</v>
      </c>
      <c r="B6" s="131">
        <v>2</v>
      </c>
      <c r="C6" s="132" t="s">
        <v>3</v>
      </c>
      <c r="D6" s="132" t="s">
        <v>4</v>
      </c>
      <c r="E6" s="132" t="s">
        <v>5</v>
      </c>
      <c r="F6" s="132" t="s">
        <v>6</v>
      </c>
      <c r="G6" s="132" t="s">
        <v>7</v>
      </c>
      <c r="H6" s="132" t="s">
        <v>8</v>
      </c>
      <c r="I6" s="133" t="s">
        <v>9</v>
      </c>
      <c r="J6" s="138"/>
      <c r="K6" s="138"/>
      <c r="L6" s="138"/>
      <c r="M6" s="138"/>
    </row>
    <row r="7" spans="1:13" ht="18" customHeight="1">
      <c r="A7" s="563" t="s">
        <v>1</v>
      </c>
      <c r="B7" s="564" t="s">
        <v>292</v>
      </c>
      <c r="C7" s="565">
        <v>55923</v>
      </c>
      <c r="D7" s="566">
        <v>62287</v>
      </c>
      <c r="E7" s="566">
        <v>62287</v>
      </c>
      <c r="F7" s="564" t="s">
        <v>37</v>
      </c>
      <c r="G7" s="567">
        <v>15581</v>
      </c>
      <c r="H7" s="568">
        <v>22421</v>
      </c>
      <c r="I7" s="569">
        <v>21921</v>
      </c>
      <c r="J7" s="139"/>
      <c r="K7" s="139"/>
      <c r="L7" s="139"/>
      <c r="M7" s="139"/>
    </row>
    <row r="8" spans="1:13" ht="34.5" customHeight="1">
      <c r="A8" s="570" t="s">
        <v>2</v>
      </c>
      <c r="B8" s="571" t="s">
        <v>293</v>
      </c>
      <c r="C8" s="572">
        <v>52075</v>
      </c>
      <c r="D8" s="573">
        <v>59181</v>
      </c>
      <c r="E8" s="573">
        <v>59181</v>
      </c>
      <c r="F8" s="571" t="s">
        <v>92</v>
      </c>
      <c r="G8" s="574">
        <v>3743</v>
      </c>
      <c r="H8" s="572">
        <v>4736</v>
      </c>
      <c r="I8" s="575">
        <v>4736</v>
      </c>
      <c r="J8" s="139"/>
      <c r="K8" s="139"/>
      <c r="L8" s="139"/>
      <c r="M8" s="139"/>
    </row>
    <row r="9" spans="1:13" ht="18" customHeight="1">
      <c r="A9" s="570" t="s">
        <v>3</v>
      </c>
      <c r="B9" s="571" t="s">
        <v>294</v>
      </c>
      <c r="C9" s="572"/>
      <c r="D9" s="573"/>
      <c r="E9" s="573"/>
      <c r="F9" s="571" t="s">
        <v>295</v>
      </c>
      <c r="G9" s="574">
        <v>32896</v>
      </c>
      <c r="H9" s="572">
        <v>41447</v>
      </c>
      <c r="I9" s="575">
        <v>40330</v>
      </c>
      <c r="J9" s="139"/>
      <c r="K9" s="139"/>
      <c r="L9" s="139"/>
      <c r="M9" s="139"/>
    </row>
    <row r="10" spans="1:13" ht="18" customHeight="1">
      <c r="A10" s="570" t="s">
        <v>4</v>
      </c>
      <c r="B10" s="571" t="s">
        <v>81</v>
      </c>
      <c r="C10" s="572">
        <v>5930</v>
      </c>
      <c r="D10" s="573">
        <v>8812</v>
      </c>
      <c r="E10" s="573">
        <v>6562</v>
      </c>
      <c r="F10" s="571" t="s">
        <v>93</v>
      </c>
      <c r="G10" s="574">
        <v>7665</v>
      </c>
      <c r="H10" s="572">
        <v>9524</v>
      </c>
      <c r="I10" s="575">
        <v>9524</v>
      </c>
      <c r="J10" s="139"/>
      <c r="K10" s="139"/>
      <c r="L10" s="139"/>
      <c r="M10" s="139"/>
    </row>
    <row r="11" spans="1:13" ht="18" customHeight="1">
      <c r="A11" s="570" t="s">
        <v>5</v>
      </c>
      <c r="B11" s="576" t="s">
        <v>296</v>
      </c>
      <c r="C11" s="572"/>
      <c r="D11" s="573"/>
      <c r="E11" s="573"/>
      <c r="F11" s="571" t="s">
        <v>94</v>
      </c>
      <c r="G11" s="574">
        <v>10822</v>
      </c>
      <c r="H11" s="572">
        <v>12289</v>
      </c>
      <c r="I11" s="575">
        <v>12231</v>
      </c>
      <c r="J11" s="139"/>
      <c r="K11" s="139"/>
      <c r="L11" s="139"/>
      <c r="M11" s="139"/>
    </row>
    <row r="12" spans="1:13" ht="18" customHeight="1">
      <c r="A12" s="570" t="s">
        <v>6</v>
      </c>
      <c r="B12" s="571" t="s">
        <v>297</v>
      </c>
      <c r="C12" s="574"/>
      <c r="D12" s="572"/>
      <c r="E12" s="577"/>
      <c r="F12" s="571" t="s">
        <v>30</v>
      </c>
      <c r="G12" s="574">
        <v>6200</v>
      </c>
      <c r="H12" s="572">
        <v>10452</v>
      </c>
      <c r="I12" s="578"/>
      <c r="J12" s="139"/>
      <c r="K12" s="139"/>
      <c r="L12" s="139"/>
      <c r="M12" s="139"/>
    </row>
    <row r="13" spans="1:13" ht="18" customHeight="1">
      <c r="A13" s="570" t="s">
        <v>7</v>
      </c>
      <c r="B13" s="571" t="s">
        <v>168</v>
      </c>
      <c r="C13" s="574">
        <v>5235</v>
      </c>
      <c r="D13" s="572">
        <v>7586</v>
      </c>
      <c r="E13" s="572">
        <v>4888</v>
      </c>
      <c r="F13" s="579"/>
      <c r="G13" s="574"/>
      <c r="H13" s="572"/>
      <c r="I13" s="578"/>
      <c r="J13" s="139"/>
      <c r="K13" s="139"/>
      <c r="L13" s="139"/>
      <c r="M13" s="139"/>
    </row>
    <row r="14" spans="1:13" ht="18" customHeight="1">
      <c r="A14" s="570" t="s">
        <v>8</v>
      </c>
      <c r="B14" s="579"/>
      <c r="C14" s="574"/>
      <c r="D14" s="572"/>
      <c r="E14" s="573"/>
      <c r="F14" s="579"/>
      <c r="G14" s="574"/>
      <c r="H14" s="572"/>
      <c r="I14" s="578"/>
      <c r="J14" s="139"/>
      <c r="K14" s="139"/>
      <c r="L14" s="139"/>
      <c r="M14" s="139"/>
    </row>
    <row r="15" spans="1:13" ht="12" customHeight="1">
      <c r="A15" s="570" t="s">
        <v>9</v>
      </c>
      <c r="B15" s="580"/>
      <c r="C15" s="574"/>
      <c r="D15" s="572"/>
      <c r="E15" s="577"/>
      <c r="F15" s="579"/>
      <c r="G15" s="574"/>
      <c r="H15" s="572"/>
      <c r="I15" s="578"/>
      <c r="J15" s="139"/>
      <c r="K15" s="139"/>
      <c r="L15" s="139"/>
      <c r="M15" s="139"/>
    </row>
    <row r="16" spans="1:13" ht="12" customHeight="1">
      <c r="A16" s="570" t="s">
        <v>10</v>
      </c>
      <c r="B16" s="579"/>
      <c r="C16" s="572"/>
      <c r="D16" s="573"/>
      <c r="E16" s="573"/>
      <c r="F16" s="579"/>
      <c r="G16" s="574"/>
      <c r="H16" s="572"/>
      <c r="I16" s="578"/>
      <c r="J16" s="139"/>
      <c r="K16" s="139"/>
      <c r="L16" s="139"/>
      <c r="M16" s="139"/>
    </row>
    <row r="17" spans="1:13" ht="12" customHeight="1">
      <c r="A17" s="570" t="s">
        <v>11</v>
      </c>
      <c r="B17" s="579"/>
      <c r="C17" s="572"/>
      <c r="D17" s="573"/>
      <c r="E17" s="573"/>
      <c r="F17" s="579"/>
      <c r="G17" s="574"/>
      <c r="H17" s="572"/>
      <c r="I17" s="578"/>
      <c r="J17" s="139"/>
      <c r="K17" s="139"/>
      <c r="L17" s="139"/>
      <c r="M17" s="139"/>
    </row>
    <row r="18" spans="1:13" ht="18" customHeight="1" thickBot="1">
      <c r="A18" s="570" t="s">
        <v>12</v>
      </c>
      <c r="B18" s="581"/>
      <c r="C18" s="582"/>
      <c r="D18" s="583"/>
      <c r="E18" s="583"/>
      <c r="F18" s="579"/>
      <c r="G18" s="584"/>
      <c r="H18" s="582"/>
      <c r="I18" s="585"/>
      <c r="J18" s="139"/>
      <c r="K18" s="139"/>
      <c r="L18" s="139"/>
      <c r="M18" s="139"/>
    </row>
    <row r="19" spans="1:13" ht="33" customHeight="1" thickBot="1">
      <c r="A19" s="586" t="s">
        <v>13</v>
      </c>
      <c r="B19" s="587" t="s">
        <v>298</v>
      </c>
      <c r="C19" s="588">
        <f>+C7+C8+C10+C11+C13+C14+C15+C16+C17+C18</f>
        <v>119163</v>
      </c>
      <c r="D19" s="588">
        <f>+D7+D8+D10+D11+D13+D14+D15+D16+D17+D18</f>
        <v>137866</v>
      </c>
      <c r="E19" s="588">
        <f>+E7+E8+E10+E11+E13+E14+E15+E16+E17+E18</f>
        <v>132918</v>
      </c>
      <c r="F19" s="587" t="s">
        <v>299</v>
      </c>
      <c r="G19" s="589">
        <f>SUM(G7:G18)</f>
        <v>76907</v>
      </c>
      <c r="H19" s="589">
        <f>SUM(H7:H18)</f>
        <v>100869</v>
      </c>
      <c r="I19" s="590">
        <f>SUM(I7:I18)</f>
        <v>88742</v>
      </c>
      <c r="J19" s="140"/>
      <c r="K19" s="140"/>
      <c r="L19" s="140"/>
      <c r="M19" s="140"/>
    </row>
    <row r="20" spans="1:13" ht="35.25" customHeight="1">
      <c r="A20" s="591" t="s">
        <v>14</v>
      </c>
      <c r="B20" s="592" t="s">
        <v>300</v>
      </c>
      <c r="C20" s="593">
        <f>+C21+C22+C23+C24</f>
        <v>5494</v>
      </c>
      <c r="D20" s="593">
        <f>+D21+D22+D23+D24</f>
        <v>5564</v>
      </c>
      <c r="E20" s="593">
        <f>+E21+E22+E23+E24</f>
        <v>5564</v>
      </c>
      <c r="F20" s="571" t="s">
        <v>99</v>
      </c>
      <c r="G20" s="594"/>
      <c r="H20" s="595"/>
      <c r="I20" s="596"/>
      <c r="J20" s="141"/>
      <c r="K20" s="141"/>
      <c r="L20" s="141"/>
      <c r="M20" s="141"/>
    </row>
    <row r="21" spans="1:13" ht="18" customHeight="1">
      <c r="A21" s="570" t="s">
        <v>15</v>
      </c>
      <c r="B21" s="571" t="s">
        <v>301</v>
      </c>
      <c r="C21" s="572">
        <v>5494</v>
      </c>
      <c r="D21" s="572">
        <v>3551</v>
      </c>
      <c r="E21" s="572">
        <v>3551</v>
      </c>
      <c r="F21" s="571" t="s">
        <v>302</v>
      </c>
      <c r="G21" s="574"/>
      <c r="H21" s="572"/>
      <c r="I21" s="578"/>
      <c r="J21" s="141"/>
      <c r="K21" s="141"/>
      <c r="L21" s="141"/>
      <c r="M21" s="141"/>
    </row>
    <row r="22" spans="1:13" ht="18" customHeight="1">
      <c r="A22" s="570" t="s">
        <v>16</v>
      </c>
      <c r="B22" s="571" t="s">
        <v>303</v>
      </c>
      <c r="C22" s="572"/>
      <c r="D22" s="573"/>
      <c r="E22" s="573"/>
      <c r="F22" s="571" t="s">
        <v>72</v>
      </c>
      <c r="G22" s="574"/>
      <c r="H22" s="572"/>
      <c r="I22" s="578"/>
      <c r="J22" s="141"/>
      <c r="K22" s="141"/>
      <c r="L22" s="141"/>
      <c r="M22" s="141"/>
    </row>
    <row r="23" spans="1:13" ht="18" customHeight="1">
      <c r="A23" s="570" t="s">
        <v>17</v>
      </c>
      <c r="B23" s="571" t="s">
        <v>304</v>
      </c>
      <c r="C23" s="572"/>
      <c r="D23" s="573"/>
      <c r="E23" s="573"/>
      <c r="F23" s="571" t="s">
        <v>73</v>
      </c>
      <c r="G23" s="574"/>
      <c r="H23" s="572"/>
      <c r="I23" s="578"/>
      <c r="J23" s="141"/>
      <c r="K23" s="141"/>
      <c r="L23" s="141"/>
      <c r="M23" s="141"/>
    </row>
    <row r="24" spans="1:13" ht="18" customHeight="1">
      <c r="A24" s="570" t="s">
        <v>18</v>
      </c>
      <c r="B24" s="571" t="s">
        <v>305</v>
      </c>
      <c r="C24" s="572"/>
      <c r="D24" s="597">
        <v>2013</v>
      </c>
      <c r="E24" s="597">
        <v>2013</v>
      </c>
      <c r="F24" s="592" t="s">
        <v>668</v>
      </c>
      <c r="G24" s="574">
        <v>47249</v>
      </c>
      <c r="H24" s="572">
        <v>44064</v>
      </c>
      <c r="I24" s="578">
        <v>44064</v>
      </c>
      <c r="J24" s="141"/>
      <c r="K24" s="141"/>
      <c r="L24" s="141"/>
      <c r="M24" s="141"/>
    </row>
    <row r="25" spans="1:13" ht="36" customHeight="1">
      <c r="A25" s="570" t="s">
        <v>19</v>
      </c>
      <c r="B25" s="571" t="s">
        <v>307</v>
      </c>
      <c r="C25" s="598">
        <f>+C26+C27</f>
        <v>0</v>
      </c>
      <c r="D25" s="599"/>
      <c r="E25" s="599"/>
      <c r="F25" s="571" t="s">
        <v>100</v>
      </c>
      <c r="G25" s="574"/>
      <c r="H25" s="572"/>
      <c r="I25" s="578"/>
      <c r="J25" s="141"/>
      <c r="K25" s="141"/>
      <c r="L25" s="141"/>
      <c r="M25" s="141"/>
    </row>
    <row r="26" spans="1:13" ht="18" customHeight="1">
      <c r="A26" s="591" t="s">
        <v>20</v>
      </c>
      <c r="B26" s="592" t="s">
        <v>308</v>
      </c>
      <c r="C26" s="595"/>
      <c r="D26" s="597"/>
      <c r="E26" s="597"/>
      <c r="F26" s="564" t="s">
        <v>101</v>
      </c>
      <c r="G26" s="594"/>
      <c r="H26" s="595"/>
      <c r="I26" s="596"/>
      <c r="J26" s="141"/>
      <c r="K26" s="141"/>
      <c r="L26" s="141"/>
      <c r="M26" s="141"/>
    </row>
    <row r="27" spans="1:13" ht="36.75" customHeight="1" thickBot="1">
      <c r="A27" s="570" t="s">
        <v>21</v>
      </c>
      <c r="B27" s="571" t="s">
        <v>309</v>
      </c>
      <c r="C27" s="572"/>
      <c r="D27" s="573"/>
      <c r="E27" s="573"/>
      <c r="F27" s="600" t="s">
        <v>276</v>
      </c>
      <c r="G27" s="574"/>
      <c r="H27" s="572">
        <v>1747</v>
      </c>
      <c r="I27" s="578">
        <v>1747</v>
      </c>
      <c r="J27" s="141"/>
      <c r="K27" s="141"/>
      <c r="L27" s="141"/>
      <c r="M27" s="141"/>
    </row>
    <row r="28" spans="1:13" ht="35.25" customHeight="1" thickBot="1">
      <c r="A28" s="586" t="s">
        <v>22</v>
      </c>
      <c r="B28" s="587" t="s">
        <v>310</v>
      </c>
      <c r="C28" s="588">
        <f>+C20+C25</f>
        <v>5494</v>
      </c>
      <c r="D28" s="588">
        <f>+D20+D25</f>
        <v>5564</v>
      </c>
      <c r="E28" s="588">
        <f>+E20+E25</f>
        <v>5564</v>
      </c>
      <c r="F28" s="587" t="s">
        <v>311</v>
      </c>
      <c r="G28" s="589">
        <f>SUM(G20:G27)</f>
        <v>47249</v>
      </c>
      <c r="H28" s="588">
        <f>SUM(H20:H27)</f>
        <v>45811</v>
      </c>
      <c r="I28" s="590">
        <f>SUM(I20:I27)</f>
        <v>45811</v>
      </c>
      <c r="J28" s="140"/>
      <c r="K28" s="140"/>
      <c r="L28" s="140"/>
      <c r="M28" s="140"/>
    </row>
    <row r="29" spans="1:13" ht="18" customHeight="1" thickBot="1">
      <c r="A29" s="586" t="s">
        <v>23</v>
      </c>
      <c r="B29" s="587" t="s">
        <v>312</v>
      </c>
      <c r="C29" s="601">
        <f>+C19+C28</f>
        <v>124657</v>
      </c>
      <c r="D29" s="588">
        <f>+D19+D28</f>
        <v>143430</v>
      </c>
      <c r="E29" s="601">
        <f>+E19+E28</f>
        <v>138482</v>
      </c>
      <c r="F29" s="587" t="s">
        <v>313</v>
      </c>
      <c r="G29" s="601">
        <f>+G19+G28</f>
        <v>124156</v>
      </c>
      <c r="H29" s="588">
        <f>+H19+H28</f>
        <v>146680</v>
      </c>
      <c r="I29" s="590">
        <f>+I19+I28</f>
        <v>134553</v>
      </c>
      <c r="J29" s="142"/>
      <c r="K29" s="142"/>
      <c r="L29" s="142"/>
      <c r="M29" s="142"/>
    </row>
    <row r="30" spans="1:13" ht="18" customHeight="1" thickBot="1">
      <c r="A30" s="586" t="s">
        <v>24</v>
      </c>
      <c r="B30" s="587" t="s">
        <v>76</v>
      </c>
      <c r="C30" s="601" t="str">
        <f>IF(C29-G29&lt;0,G29-C29,"-")</f>
        <v>-</v>
      </c>
      <c r="D30" s="601">
        <f>IF(D29-H29&lt;0,H29-D29,"-")</f>
        <v>3250</v>
      </c>
      <c r="E30" s="601" t="str">
        <f>IF(E29-I29&lt;0,I29-E29,"-")</f>
        <v>-</v>
      </c>
      <c r="F30" s="587" t="s">
        <v>77</v>
      </c>
      <c r="G30" s="601" t="str">
        <f>IF(29-G29&gt;0,C29-G9,"-")</f>
        <v>-</v>
      </c>
      <c r="H30" s="601" t="str">
        <f>IF(29-H29&gt;0,D29-H9,"-")</f>
        <v>-</v>
      </c>
      <c r="I30" s="601" t="str">
        <f>IF(29-I29&gt;0,E29-I9,"-")</f>
        <v>-</v>
      </c>
      <c r="J30" s="142"/>
      <c r="K30" s="142"/>
      <c r="L30" s="142"/>
      <c r="M30" s="142"/>
    </row>
    <row r="31" spans="1:13" ht="18" customHeight="1" thickBot="1">
      <c r="A31" s="586" t="s">
        <v>25</v>
      </c>
      <c r="B31" s="587" t="s">
        <v>314</v>
      </c>
      <c r="C31" s="601" t="str">
        <f>IF(C19+C20-G29&lt;0,G29-(C19+C20),"-")</f>
        <v>-</v>
      </c>
      <c r="D31" s="601">
        <f>IF(D19+D20-H29&lt;0,H29-(D19+D20),"-")</f>
        <v>3250</v>
      </c>
      <c r="E31" s="601" t="str">
        <f>IF(E19+E20-I29&lt;0,I29-(E19+E20),"-")</f>
        <v>-</v>
      </c>
      <c r="F31" s="587" t="s">
        <v>315</v>
      </c>
      <c r="G31" s="601">
        <f>IF(C19+C20-G29&gt;0,C19+C20-G29,"-")</f>
        <v>501</v>
      </c>
      <c r="H31" s="588" t="str">
        <f>IF(D19+D20-H29&gt;0,D19+D20-H29,"-")</f>
        <v>-</v>
      </c>
      <c r="I31" s="590">
        <f>IF(E19+E20-I29&gt;0,E19+E20-I29,"-")</f>
        <v>3929</v>
      </c>
      <c r="J31" s="142"/>
      <c r="K31" s="142"/>
      <c r="L31" s="142"/>
      <c r="M31" s="142"/>
    </row>
    <row r="32" spans="2:6" ht="18" customHeight="1">
      <c r="B32" s="696"/>
      <c r="C32" s="696"/>
      <c r="D32" s="696"/>
      <c r="E32" s="696"/>
      <c r="F32" s="696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24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10" customFormat="1" ht="12" customHeight="1">
      <c r="A39" s="124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2.1.1 számú melléklet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Win8</cp:lastModifiedBy>
  <cp:lastPrinted>2016-05-20T10:08:18Z</cp:lastPrinted>
  <dcterms:created xsi:type="dcterms:W3CDTF">1999-10-30T10:30:45Z</dcterms:created>
  <dcterms:modified xsi:type="dcterms:W3CDTF">2016-05-31T03:19:59Z</dcterms:modified>
  <cp:category/>
  <cp:version/>
  <cp:contentType/>
  <cp:contentStatus/>
</cp:coreProperties>
</file>